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fdb\"/>
    </mc:Choice>
  </mc:AlternateContent>
  <xr:revisionPtr revIDLastSave="0" documentId="8_{6ED3FCFF-DCAB-46C2-B1C7-7C5908B30AE5}" xr6:coauthVersionLast="47" xr6:coauthVersionMax="47" xr10:uidLastSave="{00000000-0000-0000-0000-000000000000}"/>
  <bookViews>
    <workbookView xWindow="-110" yWindow="-110" windowWidth="19420" windowHeight="10300" firstSheet="1" activeTab="2" xr2:uid="{00000000-000D-0000-FFFF-FFFF00000000}"/>
  </bookViews>
  <sheets>
    <sheet name="Works" sheetId="20" state="hidden" r:id="rId1"/>
    <sheet name="Consultants" sheetId="2" r:id="rId2"/>
    <sheet name="Consultants Web Template" sheetId="22" r:id="rId3"/>
  </sheets>
  <definedNames>
    <definedName name="_xlnm.Print_Titles" localSheetId="1">Consultants!$B:$B</definedName>
    <definedName name="_xlnm.Print_Titles" localSheetId="0">Works!$B:$B</definedName>
    <definedName name="_xlnm.Print_Area" localSheetId="1">Consultants!$A$1:$AH$50</definedName>
    <definedName name="_xlnm.Print_Area" localSheetId="0">Works!$A$16:$AE$78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22" l="1"/>
  <c r="C24" i="22"/>
  <c r="B24" i="22"/>
  <c r="F24" i="22"/>
  <c r="C25" i="22"/>
  <c r="D41" i="2"/>
  <c r="I40" i="22"/>
  <c r="H40" i="22"/>
  <c r="G40" i="22"/>
  <c r="F40" i="22"/>
  <c r="E40" i="22"/>
  <c r="D40" i="22"/>
  <c r="C40" i="22"/>
  <c r="D37" i="22"/>
  <c r="G46" i="2"/>
  <c r="AG41" i="2"/>
  <c r="AF41" i="2"/>
  <c r="AE41" i="2"/>
  <c r="AC41" i="2"/>
  <c r="AB41" i="2"/>
  <c r="Z41" i="2"/>
  <c r="V41" i="2"/>
  <c r="W41" i="2" s="1"/>
  <c r="U41" i="2"/>
  <c r="T41" i="2"/>
  <c r="S41" i="2"/>
  <c r="I41" i="2" s="1"/>
  <c r="R41" i="2"/>
  <c r="Q41" i="2"/>
  <c r="AG35" i="2" l="1"/>
  <c r="AF35" i="2"/>
  <c r="AC35" i="2"/>
  <c r="AB35" i="2"/>
  <c r="K38" i="2"/>
  <c r="L38" i="2" s="1"/>
  <c r="O38" i="2" s="1"/>
  <c r="Q38" i="2" s="1"/>
  <c r="S38" i="2" s="1"/>
  <c r="I38" i="2" s="1"/>
  <c r="T38" i="2" s="1"/>
  <c r="U38" i="2" s="1"/>
  <c r="W38" i="2" s="1"/>
  <c r="Z38" i="2" s="1"/>
  <c r="AB38" i="2" s="1"/>
  <c r="AC38" i="2" s="1"/>
  <c r="AE38" i="2" s="1"/>
  <c r="AF38" i="2" s="1"/>
  <c r="AG38" i="2" s="1"/>
  <c r="AH38" i="2" s="1"/>
  <c r="C33" i="2"/>
  <c r="AD38" i="2"/>
  <c r="AA38" i="2"/>
  <c r="R38" i="2"/>
  <c r="N38" i="2"/>
  <c r="AD37" i="2"/>
  <c r="AA37" i="2"/>
  <c r="R37" i="2"/>
  <c r="N37" i="2"/>
  <c r="K37" i="2"/>
  <c r="L37" i="2" s="1"/>
  <c r="O37" i="2" s="1"/>
  <c r="Q37" i="2" s="1"/>
  <c r="S37" i="2" s="1"/>
  <c r="I37" i="2" s="1"/>
  <c r="T37" i="2" s="1"/>
  <c r="U37" i="2" s="1"/>
  <c r="W37" i="2" s="1"/>
  <c r="Z37" i="2" s="1"/>
  <c r="AB37" i="2" s="1"/>
  <c r="AC37" i="2" s="1"/>
  <c r="AE37" i="2" s="1"/>
  <c r="AF37" i="2" s="1"/>
  <c r="AG37" i="2" s="1"/>
  <c r="AH37" i="2" s="1"/>
  <c r="C37" i="2" l="1"/>
  <c r="D37" i="2" s="1"/>
  <c r="C38" i="2"/>
  <c r="D38" i="2" s="1"/>
  <c r="G45" i="22"/>
  <c r="E36" i="22"/>
  <c r="F36" i="22"/>
  <c r="G36" i="22"/>
  <c r="G43" i="22" s="1"/>
  <c r="H36" i="22"/>
  <c r="E33" i="22"/>
  <c r="F33" i="22"/>
  <c r="G33" i="22"/>
  <c r="G44" i="22" s="1"/>
  <c r="H33" i="22"/>
  <c r="B36" i="22"/>
  <c r="B32" i="22"/>
  <c r="F25" i="22"/>
  <c r="F26" i="22"/>
  <c r="F23" i="22"/>
  <c r="C26" i="22"/>
  <c r="C27" i="22"/>
  <c r="B25" i="22"/>
  <c r="B26" i="22"/>
  <c r="B27" i="22"/>
  <c r="B23" i="22"/>
  <c r="C12" i="22"/>
  <c r="C11" i="22"/>
  <c r="C10" i="22"/>
  <c r="C9" i="22"/>
  <c r="C8" i="22"/>
  <c r="C7" i="22"/>
  <c r="C6" i="22"/>
  <c r="C36" i="22" l="1"/>
  <c r="C5" i="22"/>
  <c r="C4" i="22"/>
  <c r="D36" i="22"/>
  <c r="AD32" i="2"/>
  <c r="AD33" i="2"/>
  <c r="AA33" i="2"/>
  <c r="AA32" i="2"/>
  <c r="I32" i="2"/>
  <c r="C33" i="22"/>
  <c r="L33" i="2"/>
  <c r="O33" i="2" s="1"/>
  <c r="N33" i="2"/>
  <c r="Q33" i="2" l="1"/>
  <c r="P33" i="2"/>
  <c r="R33" i="2" s="1"/>
  <c r="S33" i="2" s="1"/>
  <c r="I33" i="2" s="1"/>
  <c r="D33" i="2"/>
  <c r="D33" i="22" s="1"/>
  <c r="J71" i="20"/>
  <c r="AA71" i="20"/>
  <c r="J72" i="20"/>
  <c r="J73" i="20"/>
  <c r="AA73" i="20"/>
  <c r="T33" i="2" l="1"/>
  <c r="U33" i="2" s="1"/>
  <c r="V33" i="2" s="1"/>
  <c r="W33" i="2" s="1"/>
  <c r="Z33" i="2" s="1"/>
  <c r="AB33" i="2" s="1"/>
  <c r="AC33" i="2" s="1"/>
  <c r="AE33" i="2" s="1"/>
  <c r="AF33" i="2" s="1"/>
  <c r="AG33" i="2" s="1"/>
  <c r="I33" i="22"/>
  <c r="I36" i="22"/>
</calcChain>
</file>

<file path=xl/sharedStrings.xml><?xml version="1.0" encoding="utf-8"?>
<sst xmlns="http://schemas.openxmlformats.org/spreadsheetml/2006/main" count="322" uniqueCount="149">
  <si>
    <t>Plan</t>
  </si>
  <si>
    <t>Actual</t>
  </si>
  <si>
    <t>Total Cost</t>
  </si>
  <si>
    <t>Description*</t>
  </si>
  <si>
    <t>Prior/Post Review</t>
  </si>
  <si>
    <t>Country/Organisation:</t>
  </si>
  <si>
    <t>Selection Method</t>
  </si>
  <si>
    <t>Fill gray cells only!</t>
  </si>
  <si>
    <t>Request for Expression of Interest</t>
  </si>
  <si>
    <t>Closing
Date</t>
  </si>
  <si>
    <t>Opening Financial Proposals</t>
  </si>
  <si>
    <t>Date
Published</t>
  </si>
  <si>
    <t>Submission
Evaluation
Report (T)</t>
  </si>
  <si>
    <t>No-objection
Evaluation
Report  (T)</t>
  </si>
  <si>
    <t>Bid Evaluation
Technical (T) &amp; Financial (F)</t>
  </si>
  <si>
    <t>Bid Documents</t>
  </si>
  <si>
    <t>Bidding Period</t>
  </si>
  <si>
    <t>Bid Evaluation</t>
  </si>
  <si>
    <t>Lot
Number</t>
  </si>
  <si>
    <t>Procurement Method</t>
  </si>
  <si>
    <t>Prior or Post Review</t>
  </si>
  <si>
    <t>Bid Invitation Date</t>
  </si>
  <si>
    <t>Bid Closing-Opening</t>
  </si>
  <si>
    <t>Basic Data</t>
  </si>
  <si>
    <t>Submission/
Opening
Date</t>
  </si>
  <si>
    <t>Loan #:</t>
  </si>
  <si>
    <t>Date
Contract
Award</t>
  </si>
  <si>
    <t>Date
Contract
Signature</t>
  </si>
  <si>
    <t>Approval Date of Procurement Plan:</t>
  </si>
  <si>
    <t>Date of General Procurement Notice:</t>
  </si>
  <si>
    <t>Period Covered by these Proc. Plans:</t>
  </si>
  <si>
    <t>1</t>
  </si>
  <si>
    <t>General</t>
  </si>
  <si>
    <t>2</t>
  </si>
  <si>
    <t>Threshold</t>
  </si>
  <si>
    <t>Prior review</t>
  </si>
  <si>
    <t>Comments</t>
  </si>
  <si>
    <t xml:space="preserve">PROCUREMENT PLAN  </t>
  </si>
  <si>
    <t xml:space="preserve">Prior Review Threshold: </t>
  </si>
  <si>
    <t>Procurement decisions subject to Prior Review by the Bank as</t>
  </si>
  <si>
    <t>stated in Annex B5 of the Appraisal Report</t>
  </si>
  <si>
    <t>Contract Implementation</t>
  </si>
  <si>
    <t>Start Date</t>
  </si>
  <si>
    <t>End Date</t>
  </si>
  <si>
    <t>Contract Award</t>
  </si>
  <si>
    <t>Procurement Packages with Methods and Time Schedule</t>
  </si>
  <si>
    <t>2. WORKS</t>
  </si>
  <si>
    <t>Dom/Reg. Preference (Y/N)</t>
  </si>
  <si>
    <t>Contract Amount in UA(000)</t>
  </si>
  <si>
    <t>Advance Contracting</t>
  </si>
  <si>
    <t>Pre-Qualification</t>
  </si>
  <si>
    <t>Closing Date</t>
  </si>
  <si>
    <t>Project/Programme Description</t>
  </si>
  <si>
    <t>Estimated Amount in Currcy (000)</t>
  </si>
  <si>
    <t>Project/Programme SAP Identification #</t>
  </si>
  <si>
    <t>Executing Agency:</t>
  </si>
  <si>
    <t>Revised</t>
  </si>
  <si>
    <t>Draft Contract</t>
  </si>
  <si>
    <t>Draft Contract Received</t>
  </si>
  <si>
    <t xml:space="preserve"> Evaluation Report Received</t>
  </si>
  <si>
    <t>Bid Evaluation Report Received</t>
  </si>
  <si>
    <t>Plan/ Revised/ Actual</t>
  </si>
  <si>
    <t>PQ Doc Issued</t>
  </si>
  <si>
    <t>Bid Documents Received</t>
  </si>
  <si>
    <t>No- Objection Date</t>
  </si>
  <si>
    <t xml:space="preserve">SPN/IFP     No-Objection Date </t>
  </si>
  <si>
    <t>SPN/IFP Publication Date (UNDB)</t>
  </si>
  <si>
    <t xml:space="preserve">Draft Contract Received </t>
  </si>
  <si>
    <t>Date EOI Received</t>
  </si>
  <si>
    <t>Lumpsum or Time-Based</t>
  </si>
  <si>
    <t>Date No-Objection</t>
  </si>
  <si>
    <t>Bid Closing Date</t>
  </si>
  <si>
    <t>Date Received</t>
  </si>
  <si>
    <t>Terms of Reference</t>
  </si>
  <si>
    <t>Short List</t>
  </si>
  <si>
    <t>Request for Proposal</t>
  </si>
  <si>
    <t>Proposal Period</t>
  </si>
  <si>
    <t>Issuance Date</t>
  </si>
  <si>
    <t>Contract Signature</t>
  </si>
  <si>
    <t>Lumpsum or Unit Rate</t>
  </si>
  <si>
    <t xml:space="preserve">SPN/IFP Received </t>
  </si>
  <si>
    <t>Pre-Qualification (Y/N)</t>
  </si>
  <si>
    <t>Selectiont Method</t>
  </si>
  <si>
    <t xml:space="preserve">Draft Contract </t>
  </si>
  <si>
    <t xml:space="preserve">Final Contract Received </t>
  </si>
  <si>
    <t xml:space="preserve">Contract Award Date </t>
  </si>
  <si>
    <r>
      <rPr>
        <b/>
        <i/>
        <sz val="12"/>
        <rFont val="Times New Roman"/>
        <family val="1"/>
      </rPr>
      <t>Note 1.</t>
    </r>
    <r>
      <rPr>
        <b/>
        <sz val="12"/>
        <rFont val="Times New Roman"/>
        <family val="1"/>
      </rPr>
      <t xml:space="preserve"> </t>
    </r>
    <r>
      <rPr>
        <sz val="12"/>
        <rFont val="Times New Roman"/>
        <family val="1"/>
      </rPr>
      <t>(Supplementary information concerning Procurement of Works, such as Pre-qualification or any other Special Procurement Arrangement)</t>
    </r>
  </si>
  <si>
    <t>Page 1/X</t>
  </si>
  <si>
    <t>Works (see Note 1)</t>
  </si>
  <si>
    <t>3</t>
  </si>
  <si>
    <t>(UA$equiv.)</t>
  </si>
  <si>
    <t>Prior</t>
  </si>
  <si>
    <t>N/A</t>
  </si>
  <si>
    <t>All contracts will be prior reviewed</t>
  </si>
  <si>
    <t>Above</t>
  </si>
  <si>
    <t>Below</t>
  </si>
  <si>
    <t xml:space="preserve">Three first contracts </t>
  </si>
  <si>
    <t>1. QCBS and LCS</t>
  </si>
  <si>
    <t>2. QCBS and LCS</t>
  </si>
  <si>
    <t>3. Individual Consultants</t>
  </si>
  <si>
    <t xml:space="preserve">Above </t>
  </si>
  <si>
    <t>4. Individual Consultants</t>
  </si>
  <si>
    <t>-</t>
  </si>
  <si>
    <t xml:space="preserve">All contracts </t>
  </si>
  <si>
    <t>First Three contracts</t>
  </si>
  <si>
    <t>Grant #:</t>
  </si>
  <si>
    <t xml:space="preserve">Below </t>
  </si>
  <si>
    <t xml:space="preserve">Lumpsum </t>
  </si>
  <si>
    <t xml:space="preserve">Estimated Amount  in USD </t>
  </si>
  <si>
    <t>stated in the Appraisal Report</t>
  </si>
  <si>
    <t>5. Single Source Selection and Direct Contracting</t>
  </si>
  <si>
    <t>(USD)</t>
  </si>
  <si>
    <t>Contract Amount in USD</t>
  </si>
  <si>
    <t>Note 1. Details will be provided during implementation.</t>
  </si>
  <si>
    <t xml:space="preserve"> </t>
  </si>
  <si>
    <t xml:space="preserve"> PROCUREMENT PLAN  </t>
  </si>
  <si>
    <t xml:space="preserve"> Consultants </t>
  </si>
  <si>
    <t>Draft Contract Amount in USD</t>
  </si>
  <si>
    <t>Procurement Plan Updated date:</t>
  </si>
  <si>
    <t>Consultancy service for Operationalization of policy and regulatory framework for IRP implementation / Development of regulatory instruments and technical studies to support IPP facilitation roll out: Grid Code, Electricity Cost of Service Studies; and Licensing Frameworks</t>
  </si>
  <si>
    <t xml:space="preserve">Consultancy Service for Procurement &amp; Financial Audit of the entire Project </t>
  </si>
  <si>
    <t>24-Feb-22</t>
  </si>
  <si>
    <t>6-May-22</t>
  </si>
  <si>
    <t>13-May-22</t>
  </si>
  <si>
    <t>16-May-22</t>
  </si>
  <si>
    <t>27-May-22</t>
  </si>
  <si>
    <t>01-June-22</t>
  </si>
  <si>
    <t>10-03-22</t>
  </si>
  <si>
    <t>13-03-22</t>
  </si>
  <si>
    <t>BOTSWANA REGULATORY AUTHORITY (BERA)</t>
  </si>
  <si>
    <t>BOTSWANA GOVERNMENT</t>
  </si>
  <si>
    <t>QCBS</t>
  </si>
  <si>
    <t>LCS</t>
  </si>
  <si>
    <t>3. CONSULTANTS</t>
  </si>
  <si>
    <t xml:space="preserve"> Consultants (see Note 1)</t>
  </si>
  <si>
    <t>Prior Review Threshold in UA</t>
  </si>
  <si>
    <t>Estimated Amount  in Currcy (000)</t>
  </si>
  <si>
    <r>
      <rPr>
        <b/>
        <i/>
        <sz val="12"/>
        <rFont val="Times New Roman"/>
        <family val="1"/>
      </rPr>
      <t>Note 1.</t>
    </r>
    <r>
      <rPr>
        <b/>
        <sz val="12"/>
        <rFont val="Times New Roman"/>
        <family val="1"/>
      </rPr>
      <t xml:space="preserve"> </t>
    </r>
    <r>
      <rPr>
        <sz val="12"/>
        <rFont val="Times New Roman"/>
        <family val="1"/>
      </rPr>
      <t>(Supplementary information concerning Procurement of Consultants, or any other Special Procurement Arrangement)</t>
    </r>
  </si>
  <si>
    <t>BOTSWANA RENEWABLE ENERGY SUPPORT PROJECT</t>
  </si>
  <si>
    <t xml:space="preserve">P-BW-FA0-002 </t>
  </si>
  <si>
    <t>Post Review</t>
  </si>
  <si>
    <t>Submission
Evaluation
Report (T &amp; F)</t>
  </si>
  <si>
    <t>No-objection
Evaluation
Report  (T &amp; F)</t>
  </si>
  <si>
    <t>21 February 2022</t>
  </si>
  <si>
    <t>Consultancy Service for Electricity Sector Industry Reform Strategy</t>
  </si>
  <si>
    <t>16 February 2024</t>
  </si>
  <si>
    <t>Lumpsum</t>
  </si>
  <si>
    <t>19 July  2023 to 31 December 2024</t>
  </si>
  <si>
    <t>22 February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</si>
</sst>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[$-409]d\-mmm\-yy;@"/>
    <numFmt numFmtId="165" formatCode="[$-409]dd\-mmm\-yy;@"/>
    <numFmt numFmtId="166" formatCode="mm/dd/yy;@"/>
    <numFmt numFmtId="167" formatCode="m/d/yy;@"/>
  </numFmts>
  <fonts count="30" x14ac:knownFonts="1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9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b/>
      <sz val="14"/>
      <name val="Times New Roman"/>
      <family val="1"/>
    </font>
    <font>
      <b/>
      <i/>
      <sz val="14"/>
      <name val="Times New Roman"/>
      <family val="1"/>
    </font>
    <font>
      <b/>
      <sz val="12"/>
      <color indexed="10"/>
      <name val="Times New Roman"/>
      <family val="1"/>
    </font>
    <font>
      <sz val="10"/>
      <name val="Arial"/>
      <family val="2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Arial"/>
      <family val="2"/>
    </font>
    <font>
      <sz val="12"/>
      <color rgb="FF000000"/>
      <name val="Times New Roman"/>
      <family val="1"/>
    </font>
    <font>
      <sz val="10"/>
      <name val="Times New Roman"/>
      <family val="1"/>
    </font>
    <font>
      <sz val="10"/>
      <color rgb="FFFF0000"/>
      <name val="Arial"/>
      <family val="2"/>
    </font>
    <font>
      <b/>
      <sz val="12"/>
      <color rgb="FF000000"/>
      <name val="Times New Roman"/>
      <family val="1"/>
    </font>
    <font>
      <sz val="8"/>
      <name val="Arial"/>
      <family val="2"/>
    </font>
    <font>
      <sz val="9"/>
      <name val="Times New Roman"/>
      <family val="1"/>
    </font>
    <font>
      <sz val="9"/>
      <name val="Arial"/>
      <family val="2"/>
    </font>
    <font>
      <sz val="11"/>
      <color rgb="FFFF0000"/>
      <name val="Times New Roman"/>
      <family val="1"/>
    </font>
    <font>
      <sz val="10"/>
      <color rgb="FF000000"/>
      <name val="Arial"/>
      <family val="2"/>
    </font>
    <font>
      <sz val="11"/>
      <name val="Maiandra GD"/>
      <family val="2"/>
    </font>
    <font>
      <i/>
      <sz val="11"/>
      <name val="Times New Roman"/>
      <family val="1"/>
    </font>
    <font>
      <sz val="11"/>
      <color rgb="FF00B050"/>
      <name val="Times New Roman"/>
      <family val="1"/>
    </font>
    <font>
      <b/>
      <sz val="11"/>
      <color rgb="FF00B05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rgb="FFE3E3E3"/>
      </patternFill>
    </fill>
    <fill>
      <patternFill patternType="solid">
        <fgColor theme="0" tint="-0.14999847407452621"/>
        <bgColor rgb="FFE3E3E3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1" fillId="0" borderId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1" fillId="0" borderId="0"/>
  </cellStyleXfs>
  <cellXfs count="344">
    <xf numFmtId="0" fontId="0" fillId="0" borderId="0" xfId="0"/>
    <xf numFmtId="49" fontId="2" fillId="2" borderId="1" xfId="0" applyNumberFormat="1" applyFont="1" applyFill="1" applyBorder="1" applyProtection="1">
      <protection locked="0"/>
    </xf>
    <xf numFmtId="49" fontId="2" fillId="2" borderId="3" xfId="0" applyNumberFormat="1" applyFont="1" applyFill="1" applyBorder="1" applyProtection="1">
      <protection locked="0"/>
    </xf>
    <xf numFmtId="49" fontId="2" fillId="2" borderId="5" xfId="0" applyNumberFormat="1" applyFont="1" applyFill="1" applyBorder="1" applyProtection="1">
      <protection locked="0"/>
    </xf>
    <xf numFmtId="49" fontId="2" fillId="3" borderId="3" xfId="0" applyNumberFormat="1" applyFont="1" applyFill="1" applyBorder="1"/>
    <xf numFmtId="49" fontId="2" fillId="2" borderId="6" xfId="0" applyNumberFormat="1" applyFont="1" applyFill="1" applyBorder="1" applyProtection="1">
      <protection locked="0"/>
    </xf>
    <xf numFmtId="49" fontId="2" fillId="2" borderId="8" xfId="0" applyNumberFormat="1" applyFont="1" applyFill="1" applyBorder="1" applyProtection="1">
      <protection locked="0"/>
    </xf>
    <xf numFmtId="49" fontId="2" fillId="0" borderId="0" xfId="0" applyNumberFormat="1" applyFont="1"/>
    <xf numFmtId="49" fontId="3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3" fillId="4" borderId="10" xfId="0" applyNumberFormat="1" applyFont="1" applyFill="1" applyBorder="1" applyAlignment="1">
      <alignment horizontal="center" vertical="center" wrapText="1"/>
    </xf>
    <xf numFmtId="49" fontId="3" fillId="4" borderId="11" xfId="0" applyNumberFormat="1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 wrapText="1"/>
    </xf>
    <xf numFmtId="49" fontId="2" fillId="4" borderId="5" xfId="0" applyNumberFormat="1" applyFont="1" applyFill="1" applyBorder="1" applyAlignment="1">
      <alignment horizontal="center" wrapText="1"/>
    </xf>
    <xf numFmtId="49" fontId="2" fillId="3" borderId="4" xfId="0" applyNumberFormat="1" applyFont="1" applyFill="1" applyBorder="1"/>
    <xf numFmtId="49" fontId="2" fillId="4" borderId="8" xfId="0" applyNumberFormat="1" applyFont="1" applyFill="1" applyBorder="1" applyAlignment="1">
      <alignment horizontal="center" wrapText="1"/>
    </xf>
    <xf numFmtId="49" fontId="3" fillId="4" borderId="12" xfId="0" applyNumberFormat="1" applyFont="1" applyFill="1" applyBorder="1"/>
    <xf numFmtId="49" fontId="2" fillId="4" borderId="12" xfId="0" applyNumberFormat="1" applyFont="1" applyFill="1" applyBorder="1"/>
    <xf numFmtId="49" fontId="2" fillId="4" borderId="13" xfId="0" applyNumberFormat="1" applyFont="1" applyFill="1" applyBorder="1" applyAlignment="1">
      <alignment horizontal="center" wrapText="1"/>
    </xf>
    <xf numFmtId="49" fontId="2" fillId="4" borderId="13" xfId="0" applyNumberFormat="1" applyFont="1" applyFill="1" applyBorder="1"/>
    <xf numFmtId="49" fontId="2" fillId="4" borderId="3" xfId="0" applyNumberFormat="1" applyFont="1" applyFill="1" applyBorder="1"/>
    <xf numFmtId="49" fontId="2" fillId="4" borderId="5" xfId="0" applyNumberFormat="1" applyFont="1" applyFill="1" applyBorder="1"/>
    <xf numFmtId="49" fontId="3" fillId="0" borderId="0" xfId="0" applyNumberFormat="1" applyFont="1"/>
    <xf numFmtId="4" fontId="2" fillId="2" borderId="3" xfId="0" applyNumberFormat="1" applyFont="1" applyFill="1" applyBorder="1" applyProtection="1">
      <protection locked="0"/>
    </xf>
    <xf numFmtId="4" fontId="2" fillId="3" borderId="3" xfId="0" applyNumberFormat="1" applyFont="1" applyFill="1" applyBorder="1"/>
    <xf numFmtId="4" fontId="2" fillId="2" borderId="9" xfId="0" applyNumberFormat="1" applyFont="1" applyFill="1" applyBorder="1" applyProtection="1">
      <protection locked="0"/>
    </xf>
    <xf numFmtId="4" fontId="2" fillId="2" borderId="14" xfId="0" applyNumberFormat="1" applyFont="1" applyFill="1" applyBorder="1" applyProtection="1">
      <protection locked="0"/>
    </xf>
    <xf numFmtId="49" fontId="3" fillId="4" borderId="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2" fillId="0" borderId="15" xfId="0" applyNumberFormat="1" applyFont="1" applyBorder="1" applyProtection="1">
      <protection locked="0"/>
    </xf>
    <xf numFmtId="49" fontId="2" fillId="0" borderId="0" xfId="0" applyNumberFormat="1" applyFont="1" applyProtection="1">
      <protection locked="0"/>
    </xf>
    <xf numFmtId="49" fontId="2" fillId="2" borderId="15" xfId="0" applyNumberFormat="1" applyFont="1" applyFill="1" applyBorder="1"/>
    <xf numFmtId="49" fontId="2" fillId="2" borderId="16" xfId="0" applyNumberFormat="1" applyFont="1" applyFill="1" applyBorder="1"/>
    <xf numFmtId="49" fontId="6" fillId="0" borderId="0" xfId="0" applyNumberFormat="1" applyFont="1"/>
    <xf numFmtId="49" fontId="5" fillId="0" borderId="0" xfId="0" applyNumberFormat="1" applyFont="1"/>
    <xf numFmtId="49" fontId="5" fillId="0" borderId="6" xfId="0" applyNumberFormat="1" applyFont="1" applyBorder="1"/>
    <xf numFmtId="49" fontId="2" fillId="0" borderId="1" xfId="0" applyNumberFormat="1" applyFont="1" applyBorder="1"/>
    <xf numFmtId="49" fontId="2" fillId="0" borderId="7" xfId="0" applyNumberFormat="1" applyFont="1" applyBorder="1"/>
    <xf numFmtId="49" fontId="2" fillId="0" borderId="8" xfId="0" applyNumberFormat="1" applyFont="1" applyBorder="1"/>
    <xf numFmtId="49" fontId="2" fillId="0" borderId="17" xfId="0" applyNumberFormat="1" applyFont="1" applyBorder="1"/>
    <xf numFmtId="49" fontId="2" fillId="0" borderId="2" xfId="0" applyNumberFormat="1" applyFont="1" applyBorder="1"/>
    <xf numFmtId="49" fontId="2" fillId="2" borderId="3" xfId="0" applyNumberFormat="1" applyFont="1" applyFill="1" applyBorder="1"/>
    <xf numFmtId="49" fontId="2" fillId="2" borderId="4" xfId="0" applyNumberFormat="1" applyFont="1" applyFill="1" applyBorder="1"/>
    <xf numFmtId="49" fontId="3" fillId="2" borderId="3" xfId="0" applyNumberFormat="1" applyFont="1" applyFill="1" applyBorder="1" applyAlignment="1">
      <alignment horizontal="left" vertical="center"/>
    </xf>
    <xf numFmtId="49" fontId="4" fillId="2" borderId="3" xfId="0" applyNumberFormat="1" applyFont="1" applyFill="1" applyBorder="1" applyProtection="1">
      <protection locked="0"/>
    </xf>
    <xf numFmtId="49" fontId="2" fillId="0" borderId="0" xfId="0" applyNumberFormat="1" applyFont="1" applyAlignment="1">
      <alignment horizontal="right"/>
    </xf>
    <xf numFmtId="49" fontId="2" fillId="0" borderId="18" xfId="0" applyNumberFormat="1" applyFont="1" applyBorder="1"/>
    <xf numFmtId="49" fontId="2" fillId="0" borderId="15" xfId="0" applyNumberFormat="1" applyFont="1" applyBorder="1"/>
    <xf numFmtId="49" fontId="4" fillId="2" borderId="4" xfId="0" applyNumberFormat="1" applyFont="1" applyFill="1" applyBorder="1" applyProtection="1">
      <protection locked="0"/>
    </xf>
    <xf numFmtId="49" fontId="3" fillId="0" borderId="14" xfId="0" applyNumberFormat="1" applyFont="1" applyBorder="1" applyAlignment="1">
      <alignment horizontal="center"/>
    </xf>
    <xf numFmtId="49" fontId="3" fillId="0" borderId="6" xfId="0" applyNumberFormat="1" applyFont="1" applyBorder="1"/>
    <xf numFmtId="49" fontId="3" fillId="0" borderId="14" xfId="0" applyNumberFormat="1" applyFont="1" applyBorder="1"/>
    <xf numFmtId="49" fontId="3" fillId="0" borderId="1" xfId="0" quotePrefix="1" applyNumberFormat="1" applyFont="1" applyBorder="1"/>
    <xf numFmtId="49" fontId="8" fillId="0" borderId="0" xfId="0" applyNumberFormat="1" applyFont="1"/>
    <xf numFmtId="49" fontId="2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49" fontId="6" fillId="0" borderId="0" xfId="0" quotePrefix="1" applyNumberFormat="1" applyFont="1"/>
    <xf numFmtId="49" fontId="2" fillId="2" borderId="19" xfId="0" applyNumberFormat="1" applyFont="1" applyFill="1" applyBorder="1"/>
    <xf numFmtId="49" fontId="2" fillId="4" borderId="1" xfId="0" applyNumberFormat="1" applyFont="1" applyFill="1" applyBorder="1"/>
    <xf numFmtId="49" fontId="9" fillId="0" borderId="0" xfId="0" applyNumberFormat="1" applyFont="1"/>
    <xf numFmtId="49" fontId="5" fillId="0" borderId="15" xfId="0" applyNumberFormat="1" applyFont="1" applyBorder="1" applyAlignment="1">
      <alignment horizontal="left" vertical="center"/>
    </xf>
    <xf numFmtId="49" fontId="8" fillId="0" borderId="15" xfId="0" applyNumberFormat="1" applyFont="1" applyBorder="1" applyAlignment="1">
      <alignment horizontal="left"/>
    </xf>
    <xf numFmtId="49" fontId="7" fillId="0" borderId="0" xfId="0" applyNumberFormat="1" applyFont="1"/>
    <xf numFmtId="49" fontId="3" fillId="0" borderId="0" xfId="0" applyNumberFormat="1" applyFont="1" applyAlignment="1">
      <alignment horizontal="center"/>
    </xf>
    <xf numFmtId="49" fontId="2" fillId="2" borderId="14" xfId="0" applyNumberFormat="1" applyFont="1" applyFill="1" applyBorder="1" applyProtection="1">
      <protection locked="0"/>
    </xf>
    <xf numFmtId="49" fontId="2" fillId="2" borderId="0" xfId="0" applyNumberFormat="1" applyFont="1" applyFill="1" applyAlignment="1">
      <alignment horizontal="center"/>
    </xf>
    <xf numFmtId="4" fontId="2" fillId="2" borderId="6" xfId="0" applyNumberFormat="1" applyFont="1" applyFill="1" applyBorder="1" applyProtection="1">
      <protection locked="0"/>
    </xf>
    <xf numFmtId="49" fontId="2" fillId="2" borderId="6" xfId="0" applyNumberFormat="1" applyFont="1" applyFill="1" applyBorder="1"/>
    <xf numFmtId="49" fontId="3" fillId="4" borderId="1" xfId="0" applyNumberFormat="1" applyFont="1" applyFill="1" applyBorder="1"/>
    <xf numFmtId="49" fontId="2" fillId="4" borderId="2" xfId="0" applyNumberFormat="1" applyFont="1" applyFill="1" applyBorder="1"/>
    <xf numFmtId="49" fontId="3" fillId="0" borderId="7" xfId="0" applyNumberFormat="1" applyFont="1" applyBorder="1"/>
    <xf numFmtId="49" fontId="3" fillId="0" borderId="22" xfId="0" applyNumberFormat="1" applyFont="1" applyBorder="1"/>
    <xf numFmtId="49" fontId="3" fillId="0" borderId="17" xfId="0" quotePrefix="1" applyNumberFormat="1" applyFont="1" applyBorder="1"/>
    <xf numFmtId="49" fontId="8" fillId="0" borderId="16" xfId="0" applyNumberFormat="1" applyFont="1" applyBorder="1" applyAlignment="1">
      <alignment horizontal="left" vertical="center" wrapText="1"/>
    </xf>
    <xf numFmtId="4" fontId="2" fillId="2" borderId="12" xfId="0" applyNumberFormat="1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" fontId="2" fillId="2" borderId="1" xfId="0" applyNumberFormat="1" applyFont="1" applyFill="1" applyBorder="1" applyAlignment="1" applyProtection="1">
      <alignment horizontal="center"/>
      <protection locked="0"/>
    </xf>
    <xf numFmtId="4" fontId="2" fillId="2" borderId="3" xfId="0" applyNumberFormat="1" applyFont="1" applyFill="1" applyBorder="1" applyAlignment="1" applyProtection="1">
      <alignment horizontal="center"/>
      <protection locked="0"/>
    </xf>
    <xf numFmtId="2" fontId="2" fillId="2" borderId="3" xfId="0" applyNumberFormat="1" applyFont="1" applyFill="1" applyBorder="1" applyAlignment="1" applyProtection="1">
      <alignment horizontal="center"/>
      <protection locked="0"/>
    </xf>
    <xf numFmtId="49" fontId="2" fillId="2" borderId="3" xfId="0" applyNumberFormat="1" applyFont="1" applyFill="1" applyBorder="1" applyAlignment="1">
      <alignment horizontal="center"/>
    </xf>
    <xf numFmtId="4" fontId="2" fillId="0" borderId="0" xfId="0" applyNumberFormat="1" applyFont="1"/>
    <xf numFmtId="49" fontId="2" fillId="3" borderId="3" xfId="0" applyNumberFormat="1" applyFont="1" applyFill="1" applyBorder="1" applyAlignment="1">
      <alignment horizontal="center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2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14" fontId="2" fillId="2" borderId="2" xfId="0" applyNumberFormat="1" applyFon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2" borderId="3" xfId="0" applyNumberFormat="1" applyFont="1" applyFill="1" applyBorder="1" applyProtection="1">
      <protection locked="0"/>
    </xf>
    <xf numFmtId="14" fontId="2" fillId="2" borderId="3" xfId="0" applyNumberFormat="1" applyFont="1" applyFill="1" applyBorder="1" applyAlignment="1" applyProtection="1">
      <alignment horizontal="center"/>
      <protection locked="0"/>
    </xf>
    <xf numFmtId="14" fontId="2" fillId="2" borderId="5" xfId="0" applyNumberFormat="1" applyFont="1" applyFill="1" applyBorder="1" applyAlignment="1" applyProtection="1">
      <alignment horizontal="center"/>
      <protection locked="0"/>
    </xf>
    <xf numFmtId="14" fontId="2" fillId="2" borderId="3" xfId="0" applyNumberFormat="1" applyFont="1" applyFill="1" applyBorder="1" applyAlignment="1" applyProtection="1">
      <alignment horizontal="center" vertical="center"/>
      <protection locked="0"/>
    </xf>
    <xf numFmtId="14" fontId="2" fillId="2" borderId="5" xfId="0" applyNumberFormat="1" applyFont="1" applyFill="1" applyBorder="1" applyAlignment="1" applyProtection="1">
      <alignment horizontal="center" vertical="center"/>
      <protection locked="0"/>
    </xf>
    <xf numFmtId="14" fontId="2" fillId="2" borderId="3" xfId="0" applyNumberFormat="1" applyFont="1" applyFill="1" applyBorder="1" applyAlignment="1">
      <alignment horizontal="center" vertical="center"/>
    </xf>
    <xf numFmtId="14" fontId="2" fillId="2" borderId="5" xfId="0" applyNumberFormat="1" applyFont="1" applyFill="1" applyBorder="1" applyProtection="1">
      <protection locked="0"/>
    </xf>
    <xf numFmtId="14" fontId="2" fillId="2" borderId="3" xfId="0" applyNumberFormat="1" applyFont="1" applyFill="1" applyBorder="1"/>
    <xf numFmtId="14" fontId="2" fillId="2" borderId="3" xfId="0" applyNumberFormat="1" applyFont="1" applyFill="1" applyBorder="1" applyAlignment="1">
      <alignment horizontal="center"/>
    </xf>
    <xf numFmtId="49" fontId="2" fillId="11" borderId="0" xfId="0" applyNumberFormat="1" applyFont="1" applyFill="1"/>
    <xf numFmtId="49" fontId="11" fillId="0" borderId="0" xfId="0" applyNumberFormat="1" applyFont="1"/>
    <xf numFmtId="49" fontId="13" fillId="0" borderId="16" xfId="0" applyNumberFormat="1" applyFont="1" applyBorder="1" applyAlignment="1">
      <alignment horizontal="left" vertical="center" wrapText="1"/>
    </xf>
    <xf numFmtId="49" fontId="15" fillId="0" borderId="0" xfId="0" applyNumberFormat="1" applyFont="1" applyAlignment="1">
      <alignment vertical="center"/>
    </xf>
    <xf numFmtId="49" fontId="14" fillId="4" borderId="21" xfId="0" applyNumberFormat="1" applyFont="1" applyFill="1" applyBorder="1" applyAlignment="1">
      <alignment horizontal="center" vertical="center"/>
    </xf>
    <xf numFmtId="49" fontId="14" fillId="4" borderId="11" xfId="0" applyNumberFormat="1" applyFont="1" applyFill="1" applyBorder="1" applyAlignment="1">
      <alignment horizontal="center" vertical="center" wrapText="1"/>
    </xf>
    <xf numFmtId="49" fontId="14" fillId="7" borderId="27" xfId="0" applyNumberFormat="1" applyFont="1" applyFill="1" applyBorder="1" applyAlignment="1">
      <alignment horizontal="center" vertical="center" wrapText="1"/>
    </xf>
    <xf numFmtId="49" fontId="14" fillId="4" borderId="28" xfId="0" applyNumberFormat="1" applyFont="1" applyFill="1" applyBorder="1" applyAlignment="1">
      <alignment horizontal="center" vertical="center" wrapText="1"/>
    </xf>
    <xf numFmtId="49" fontId="14" fillId="4" borderId="29" xfId="0" applyNumberFormat="1" applyFont="1" applyFill="1" applyBorder="1" applyAlignment="1">
      <alignment horizontal="center" vertical="center" wrapText="1"/>
    </xf>
    <xf numFmtId="164" fontId="14" fillId="4" borderId="11" xfId="0" applyNumberFormat="1" applyFont="1" applyFill="1" applyBorder="1" applyAlignment="1">
      <alignment horizontal="center" vertical="center" wrapText="1"/>
    </xf>
    <xf numFmtId="49" fontId="14" fillId="7" borderId="11" xfId="0" applyNumberFormat="1" applyFont="1" applyFill="1" applyBorder="1" applyAlignment="1">
      <alignment horizontal="center" vertical="center" wrapText="1"/>
    </xf>
    <xf numFmtId="49" fontId="14" fillId="4" borderId="10" xfId="0" applyNumberFormat="1" applyFont="1" applyFill="1" applyBorder="1" applyAlignment="1">
      <alignment horizontal="center" vertical="center" wrapText="1"/>
    </xf>
    <xf numFmtId="49" fontId="14" fillId="4" borderId="19" xfId="0" applyNumberFormat="1" applyFont="1" applyFill="1" applyBorder="1" applyAlignment="1">
      <alignment horizontal="center" vertical="center" wrapText="1"/>
    </xf>
    <xf numFmtId="49" fontId="14" fillId="4" borderId="20" xfId="0" applyNumberFormat="1" applyFont="1" applyFill="1" applyBorder="1" applyAlignment="1">
      <alignment horizontal="center" vertical="center" wrapText="1"/>
    </xf>
    <xf numFmtId="49" fontId="15" fillId="3" borderId="3" xfId="0" applyNumberFormat="1" applyFont="1" applyFill="1" applyBorder="1"/>
    <xf numFmtId="4" fontId="15" fillId="3" borderId="3" xfId="0" applyNumberFormat="1" applyFont="1" applyFill="1" applyBorder="1"/>
    <xf numFmtId="49" fontId="15" fillId="3" borderId="3" xfId="0" applyNumberFormat="1" applyFont="1" applyFill="1" applyBorder="1" applyAlignment="1">
      <alignment horizontal="center"/>
    </xf>
    <xf numFmtId="49" fontId="15" fillId="13" borderId="3" xfId="0" applyNumberFormat="1" applyFont="1" applyFill="1" applyBorder="1"/>
    <xf numFmtId="49" fontId="15" fillId="13" borderId="4" xfId="0" applyNumberFormat="1" applyFont="1" applyFill="1" applyBorder="1"/>
    <xf numFmtId="4" fontId="15" fillId="3" borderId="3" xfId="0" applyNumberFormat="1" applyFont="1" applyFill="1" applyBorder="1" applyAlignment="1">
      <alignment horizontal="center"/>
    </xf>
    <xf numFmtId="164" fontId="15" fillId="12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4" borderId="23" xfId="0" applyNumberFormat="1" applyFont="1" applyFill="1" applyBorder="1" applyAlignment="1">
      <alignment horizontal="center" vertical="center" wrapText="1"/>
    </xf>
    <xf numFmtId="49" fontId="15" fillId="3" borderId="31" xfId="0" applyNumberFormat="1" applyFont="1" applyFill="1" applyBorder="1"/>
    <xf numFmtId="164" fontId="15" fillId="0" borderId="1" xfId="0" applyNumberFormat="1" applyFont="1" applyBorder="1" applyAlignment="1" applyProtection="1">
      <alignment wrapText="1"/>
      <protection locked="0"/>
    </xf>
    <xf numFmtId="164" fontId="15" fillId="0" borderId="3" xfId="0" applyNumberFormat="1" applyFont="1" applyBorder="1" applyAlignment="1" applyProtection="1">
      <alignment wrapText="1"/>
      <protection locked="0"/>
    </xf>
    <xf numFmtId="49" fontId="15" fillId="0" borderId="3" xfId="0" applyNumberFormat="1" applyFont="1" applyBorder="1" applyAlignment="1" applyProtection="1">
      <alignment horizontal="center"/>
      <protection locked="0"/>
    </xf>
    <xf numFmtId="49" fontId="15" fillId="0" borderId="3" xfId="0" applyNumberFormat="1" applyFont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Border="1" applyProtection="1">
      <protection locked="0"/>
    </xf>
    <xf numFmtId="49" fontId="15" fillId="0" borderId="5" xfId="0" applyNumberFormat="1" applyFont="1" applyBorder="1" applyProtection="1">
      <protection locked="0"/>
    </xf>
    <xf numFmtId="164" fontId="15" fillId="0" borderId="17" xfId="0" applyNumberFormat="1" applyFont="1" applyBorder="1" applyAlignment="1" applyProtection="1">
      <alignment horizontal="center"/>
      <protection locked="0"/>
    </xf>
    <xf numFmtId="4" fontId="15" fillId="0" borderId="1" xfId="0" applyNumberFormat="1" applyFont="1" applyBorder="1" applyAlignment="1" applyProtection="1">
      <alignment horizontal="center"/>
      <protection locked="0"/>
    </xf>
    <xf numFmtId="49" fontId="15" fillId="0" borderId="3" xfId="0" applyNumberFormat="1" applyFont="1" applyBorder="1"/>
    <xf numFmtId="2" fontId="15" fillId="12" borderId="3" xfId="0" applyNumberFormat="1" applyFont="1" applyFill="1" applyBorder="1" applyAlignment="1" applyProtection="1">
      <alignment horizontal="center" vertical="center"/>
      <protection locked="0"/>
    </xf>
    <xf numFmtId="4" fontId="15" fillId="12" borderId="1" xfId="0" applyNumberFormat="1" applyFont="1" applyFill="1" applyBorder="1" applyAlignment="1" applyProtection="1">
      <alignment horizontal="center" vertical="center"/>
      <protection locked="0"/>
    </xf>
    <xf numFmtId="165" fontId="15" fillId="12" borderId="17" xfId="0" applyNumberFormat="1" applyFont="1" applyFill="1" applyBorder="1" applyAlignment="1" applyProtection="1">
      <alignment horizontal="center" vertical="center"/>
      <protection locked="0"/>
    </xf>
    <xf numFmtId="164" fontId="15" fillId="12" borderId="3" xfId="0" applyNumberFormat="1" applyFont="1" applyFill="1" applyBorder="1" applyAlignment="1" applyProtection="1">
      <alignment horizontal="center" vertical="center" wrapText="1"/>
      <protection locked="0"/>
    </xf>
    <xf numFmtId="49" fontId="20" fillId="15" borderId="3" xfId="0" applyNumberFormat="1" applyFont="1" applyFill="1" applyBorder="1" applyAlignment="1">
      <alignment horizontal="center" vertical="center" wrapText="1"/>
    </xf>
    <xf numFmtId="4" fontId="20" fillId="15" borderId="3" xfId="0" applyNumberFormat="1" applyFont="1" applyFill="1" applyBorder="1" applyAlignment="1">
      <alignment horizontal="center" vertical="center" wrapText="1"/>
    </xf>
    <xf numFmtId="164" fontId="14" fillId="1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10" borderId="3" xfId="0" applyNumberFormat="1" applyFont="1" applyFill="1" applyBorder="1" applyAlignment="1" applyProtection="1">
      <alignment horizontal="center" vertical="center"/>
      <protection locked="0"/>
    </xf>
    <xf numFmtId="164" fontId="15" fillId="0" borderId="3" xfId="0" applyNumberFormat="1" applyFont="1" applyBorder="1" applyAlignment="1" applyProtection="1">
      <alignment horizontal="center" wrapText="1"/>
      <protection locked="0"/>
    </xf>
    <xf numFmtId="164" fontId="15" fillId="0" borderId="3" xfId="0" applyNumberFormat="1" applyFont="1" applyBorder="1" applyAlignment="1" applyProtection="1">
      <alignment horizontal="center" vertical="center" wrapText="1"/>
      <protection locked="0"/>
    </xf>
    <xf numFmtId="164" fontId="15" fillId="0" borderId="1" xfId="0" applyNumberFormat="1" applyFont="1" applyBorder="1" applyAlignment="1" applyProtection="1">
      <alignment horizontal="center" vertical="center" wrapText="1"/>
      <protection locked="0"/>
    </xf>
    <xf numFmtId="49" fontId="15" fillId="7" borderId="3" xfId="0" applyNumberFormat="1" applyFont="1" applyFill="1" applyBorder="1" applyAlignment="1">
      <alignment horizontal="center" vertical="center" wrapText="1"/>
    </xf>
    <xf numFmtId="49" fontId="15" fillId="7" borderId="1" xfId="0" applyNumberFormat="1" applyFont="1" applyFill="1" applyBorder="1" applyAlignment="1">
      <alignment horizontal="center" vertical="center" wrapText="1"/>
    </xf>
    <xf numFmtId="1" fontId="2" fillId="2" borderId="25" xfId="1" applyNumberFormat="1" applyFont="1" applyFill="1" applyBorder="1" applyAlignment="1">
      <alignment horizontal="left"/>
    </xf>
    <xf numFmtId="49" fontId="12" fillId="2" borderId="3" xfId="0" applyNumberFormat="1" applyFont="1" applyFill="1" applyBorder="1"/>
    <xf numFmtId="43" fontId="12" fillId="2" borderId="3" xfId="2" applyFont="1" applyFill="1" applyBorder="1" applyAlignment="1">
      <alignment horizontal="center"/>
    </xf>
    <xf numFmtId="49" fontId="12" fillId="2" borderId="4" xfId="0" applyNumberFormat="1" applyFont="1" applyFill="1" applyBorder="1"/>
    <xf numFmtId="49" fontId="12" fillId="2" borderId="16" xfId="0" applyNumberFormat="1" applyFont="1" applyFill="1" applyBorder="1"/>
    <xf numFmtId="49" fontId="12" fillId="2" borderId="5" xfId="0" applyNumberFormat="1" applyFont="1" applyFill="1" applyBorder="1"/>
    <xf numFmtId="43" fontId="12" fillId="2" borderId="4" xfId="2" applyFont="1" applyFill="1" applyBorder="1" applyAlignment="1">
      <alignment horizontal="center"/>
    </xf>
    <xf numFmtId="49" fontId="12" fillId="2" borderId="4" xfId="0" applyNumberFormat="1" applyFont="1" applyFill="1" applyBorder="1" applyAlignment="1">
      <alignment horizontal="center"/>
    </xf>
    <xf numFmtId="1" fontId="2" fillId="2" borderId="4" xfId="1" applyNumberFormat="1" applyFont="1" applyFill="1" applyBorder="1"/>
    <xf numFmtId="1" fontId="2" fillId="0" borderId="0" xfId="1" applyNumberFormat="1" applyFont="1"/>
    <xf numFmtId="1" fontId="1" fillId="0" borderId="0" xfId="1" applyNumberFormat="1"/>
    <xf numFmtId="1" fontId="8" fillId="0" borderId="15" xfId="1" applyNumberFormat="1" applyFont="1" applyBorder="1" applyAlignment="1">
      <alignment horizontal="left"/>
    </xf>
    <xf numFmtId="1" fontId="9" fillId="0" borderId="0" xfId="1" applyNumberFormat="1" applyFont="1"/>
    <xf numFmtId="1" fontId="3" fillId="0" borderId="0" xfId="1" applyNumberFormat="1" applyFont="1" applyAlignment="1">
      <alignment horizontal="left" vertical="center"/>
    </xf>
    <xf numFmtId="1" fontId="2" fillId="2" borderId="15" xfId="1" applyNumberFormat="1" applyFont="1" applyFill="1" applyBorder="1"/>
    <xf numFmtId="1" fontId="2" fillId="2" borderId="25" xfId="1" applyNumberFormat="1" applyFont="1" applyFill="1" applyBorder="1"/>
    <xf numFmtId="1" fontId="3" fillId="0" borderId="0" xfId="1" applyNumberFormat="1" applyFont="1" applyAlignment="1">
      <alignment vertical="center"/>
    </xf>
    <xf numFmtId="1" fontId="2" fillId="2" borderId="0" xfId="1" applyNumberFormat="1" applyFont="1" applyFill="1" applyAlignment="1">
      <alignment horizontal="left"/>
    </xf>
    <xf numFmtId="1" fontId="2" fillId="2" borderId="0" xfId="1" applyNumberFormat="1" applyFont="1" applyFill="1" applyAlignment="1">
      <alignment horizontal="center"/>
    </xf>
    <xf numFmtId="1" fontId="2" fillId="0" borderId="0" xfId="1" applyNumberFormat="1" applyFont="1" applyAlignment="1">
      <alignment horizontal="center"/>
    </xf>
    <xf numFmtId="1" fontId="3" fillId="0" borderId="0" xfId="1" applyNumberFormat="1" applyFont="1"/>
    <xf numFmtId="1" fontId="2" fillId="0" borderId="0" xfId="1" applyNumberFormat="1" applyFont="1" applyProtection="1">
      <protection locked="0"/>
    </xf>
    <xf numFmtId="1" fontId="3" fillId="8" borderId="0" xfId="1" applyNumberFormat="1" applyFont="1" applyFill="1" applyAlignment="1">
      <alignment horizontal="center"/>
    </xf>
    <xf numFmtId="1" fontId="8" fillId="0" borderId="0" xfId="1" applyNumberFormat="1" applyFont="1"/>
    <xf numFmtId="1" fontId="5" fillId="0" borderId="0" xfId="1" applyNumberFormat="1" applyFont="1"/>
    <xf numFmtId="1" fontId="3" fillId="0" borderId="26" xfId="1" applyNumberFormat="1" applyFont="1" applyBorder="1"/>
    <xf numFmtId="1" fontId="3" fillId="0" borderId="31" xfId="1" applyNumberFormat="1" applyFont="1" applyBorder="1"/>
    <xf numFmtId="1" fontId="3" fillId="0" borderId="0" xfId="1" applyNumberFormat="1" applyFont="1" applyAlignment="1">
      <alignment horizontal="center"/>
    </xf>
    <xf numFmtId="1" fontId="3" fillId="0" borderId="1" xfId="1" quotePrefix="1" applyNumberFormat="1" applyFont="1" applyBorder="1"/>
    <xf numFmtId="1" fontId="2" fillId="2" borderId="3" xfId="1" applyNumberFormat="1" applyFont="1" applyFill="1" applyBorder="1"/>
    <xf numFmtId="1" fontId="4" fillId="2" borderId="3" xfId="1" applyNumberFormat="1" applyFont="1" applyFill="1" applyBorder="1" applyProtection="1">
      <protection locked="0"/>
    </xf>
    <xf numFmtId="1" fontId="2" fillId="0" borderId="0" xfId="1" applyNumberFormat="1" applyFont="1" applyAlignment="1">
      <alignment vertical="center"/>
    </xf>
    <xf numFmtId="1" fontId="8" fillId="0" borderId="25" xfId="1" applyNumberFormat="1" applyFont="1" applyBorder="1" applyAlignment="1">
      <alignment horizontal="left" vertical="center" wrapText="1"/>
    </xf>
    <xf numFmtId="1" fontId="3" fillId="4" borderId="21" xfId="1" applyNumberFormat="1" applyFont="1" applyFill="1" applyBorder="1" applyAlignment="1">
      <alignment horizontal="center" vertical="center"/>
    </xf>
    <xf numFmtId="1" fontId="3" fillId="4" borderId="11" xfId="1" applyNumberFormat="1" applyFont="1" applyFill="1" applyBorder="1" applyAlignment="1">
      <alignment horizontal="center" vertical="center" wrapText="1"/>
    </xf>
    <xf numFmtId="1" fontId="3" fillId="4" borderId="10" xfId="1" applyNumberFormat="1" applyFont="1" applyFill="1" applyBorder="1" applyAlignment="1">
      <alignment horizontal="center" vertical="center" wrapText="1"/>
    </xf>
    <xf numFmtId="1" fontId="2" fillId="4" borderId="2" xfId="1" applyNumberFormat="1" applyFont="1" applyFill="1" applyBorder="1" applyAlignment="1">
      <alignment horizontal="center" wrapText="1"/>
    </xf>
    <xf numFmtId="1" fontId="2" fillId="2" borderId="3" xfId="1" applyNumberFormat="1" applyFont="1" applyFill="1" applyBorder="1" applyProtection="1">
      <protection locked="0"/>
    </xf>
    <xf numFmtId="1" fontId="2" fillId="2" borderId="5" xfId="1" applyNumberFormat="1" applyFont="1" applyFill="1" applyBorder="1" applyProtection="1">
      <protection locked="0"/>
    </xf>
    <xf numFmtId="1" fontId="2" fillId="4" borderId="5" xfId="1" applyNumberFormat="1" applyFont="1" applyFill="1" applyBorder="1" applyAlignment="1">
      <alignment horizontal="center" wrapText="1"/>
    </xf>
    <xf numFmtId="1" fontId="2" fillId="3" borderId="26" xfId="1" applyNumberFormat="1" applyFont="1" applyFill="1" applyBorder="1"/>
    <xf numFmtId="1" fontId="2" fillId="3" borderId="3" xfId="1" applyNumberFormat="1" applyFont="1" applyFill="1" applyBorder="1"/>
    <xf numFmtId="1" fontId="3" fillId="4" borderId="12" xfId="1" applyNumberFormat="1" applyFont="1" applyFill="1" applyBorder="1"/>
    <xf numFmtId="1" fontId="2" fillId="4" borderId="12" xfId="1" applyNumberFormat="1" applyFont="1" applyFill="1" applyBorder="1"/>
    <xf numFmtId="1" fontId="2" fillId="2" borderId="12" xfId="1" applyNumberFormat="1" applyFont="1" applyFill="1" applyBorder="1" applyProtection="1">
      <protection locked="0"/>
    </xf>
    <xf numFmtId="1" fontId="2" fillId="4" borderId="13" xfId="1" applyNumberFormat="1" applyFont="1" applyFill="1" applyBorder="1"/>
    <xf numFmtId="1" fontId="2" fillId="4" borderId="13" xfId="1" applyNumberFormat="1" applyFont="1" applyFill="1" applyBorder="1" applyAlignment="1">
      <alignment horizontal="center" wrapText="1"/>
    </xf>
    <xf numFmtId="1" fontId="3" fillId="4" borderId="1" xfId="1" applyNumberFormat="1" applyFont="1" applyFill="1" applyBorder="1"/>
    <xf numFmtId="1" fontId="2" fillId="4" borderId="1" xfId="1" applyNumberFormat="1" applyFont="1" applyFill="1" applyBorder="1"/>
    <xf numFmtId="1" fontId="2" fillId="4" borderId="2" xfId="1" applyNumberFormat="1" applyFont="1" applyFill="1" applyBorder="1"/>
    <xf numFmtId="1" fontId="2" fillId="4" borderId="3" xfId="1" applyNumberFormat="1" applyFont="1" applyFill="1" applyBorder="1"/>
    <xf numFmtId="1" fontId="2" fillId="4" borderId="5" xfId="1" applyNumberFormat="1" applyFont="1" applyFill="1" applyBorder="1"/>
    <xf numFmtId="1" fontId="2" fillId="0" borderId="0" xfId="1" applyNumberFormat="1" applyFont="1" applyAlignment="1">
      <alignment horizontal="right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49" fontId="14" fillId="10" borderId="3" xfId="0" applyNumberFormat="1" applyFont="1" applyFill="1" applyBorder="1" applyAlignment="1" applyProtection="1">
      <alignment horizontal="center" vertical="center" wrapText="1"/>
      <protection locked="0"/>
    </xf>
    <xf numFmtId="14" fontId="2" fillId="2" borderId="1" xfId="1" applyNumberFormat="1" applyFont="1" applyFill="1" applyBorder="1" applyAlignment="1" applyProtection="1">
      <alignment horizontal="center"/>
      <protection locked="0"/>
    </xf>
    <xf numFmtId="4" fontId="17" fillId="15" borderId="3" xfId="0" applyNumberFormat="1" applyFont="1" applyFill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 vertical="center"/>
      <protection locked="0"/>
    </xf>
    <xf numFmtId="14" fontId="2" fillId="2" borderId="3" xfId="1" applyNumberFormat="1" applyFont="1" applyFill="1" applyBorder="1" applyAlignment="1" applyProtection="1">
      <alignment horizontal="center" vertical="center"/>
      <protection locked="0"/>
    </xf>
    <xf numFmtId="14" fontId="2" fillId="2" borderId="3" xfId="1" applyNumberFormat="1" applyFont="1" applyFill="1" applyBorder="1" applyProtection="1">
      <protection locked="0"/>
    </xf>
    <xf numFmtId="14" fontId="2" fillId="16" borderId="3" xfId="1" applyNumberFormat="1" applyFont="1" applyFill="1" applyBorder="1" applyAlignment="1" applyProtection="1">
      <alignment horizontal="center" vertical="center"/>
      <protection locked="0"/>
    </xf>
    <xf numFmtId="1" fontId="2" fillId="16" borderId="3" xfId="1" applyNumberFormat="1" applyFont="1" applyFill="1" applyBorder="1" applyAlignment="1" applyProtection="1">
      <alignment horizontal="center" vertical="center"/>
      <protection locked="0"/>
    </xf>
    <xf numFmtId="49" fontId="15" fillId="2" borderId="15" xfId="0" applyNumberFormat="1" applyFont="1" applyFill="1" applyBorder="1"/>
    <xf numFmtId="0" fontId="14" fillId="0" borderId="25" xfId="0" applyFont="1" applyBorder="1" applyAlignment="1">
      <alignment horizontal="left" vertical="center"/>
    </xf>
    <xf numFmtId="0" fontId="15" fillId="0" borderId="25" xfId="0" applyFont="1" applyBorder="1"/>
    <xf numFmtId="1" fontId="15" fillId="0" borderId="25" xfId="0" applyNumberFormat="1" applyFont="1" applyBorder="1" applyAlignment="1">
      <alignment horizontal="left"/>
    </xf>
    <xf numFmtId="0" fontId="15" fillId="0" borderId="0" xfId="0" applyFont="1"/>
    <xf numFmtId="49" fontId="15" fillId="2" borderId="16" xfId="0" applyNumberFormat="1" applyFont="1" applyFill="1" applyBorder="1"/>
    <xf numFmtId="49" fontId="15" fillId="2" borderId="0" xfId="0" applyNumberFormat="1" applyFont="1" applyFill="1" applyAlignment="1">
      <alignment horizontal="center"/>
    </xf>
    <xf numFmtId="49" fontId="15" fillId="0" borderId="0" xfId="0" applyNumberFormat="1" applyFont="1" applyAlignment="1">
      <alignment horizontal="center"/>
    </xf>
    <xf numFmtId="49" fontId="15" fillId="0" borderId="0" xfId="0" applyNumberFormat="1" applyFont="1"/>
    <xf numFmtId="49" fontId="24" fillId="0" borderId="0" xfId="0" applyNumberFormat="1" applyFont="1" applyAlignment="1">
      <alignment vertical="top"/>
    </xf>
    <xf numFmtId="49" fontId="15" fillId="2" borderId="0" xfId="0" applyNumberFormat="1" applyFont="1" applyFill="1"/>
    <xf numFmtId="49" fontId="17" fillId="14" borderId="3" xfId="0" applyNumberFormat="1" applyFont="1" applyFill="1" applyBorder="1" applyAlignment="1">
      <alignment horizontal="center" vertical="center" wrapText="1"/>
    </xf>
    <xf numFmtId="49" fontId="15" fillId="12" borderId="3" xfId="0" applyNumberFormat="1" applyFont="1" applyFill="1" applyBorder="1" applyAlignment="1" applyProtection="1">
      <alignment horizontal="center" vertical="center"/>
      <protection locked="0"/>
    </xf>
    <xf numFmtId="4" fontId="17" fillId="14" borderId="3" xfId="0" applyNumberFormat="1" applyFont="1" applyFill="1" applyBorder="1" applyAlignment="1">
      <alignment horizontal="center" vertical="center" wrapText="1"/>
    </xf>
    <xf numFmtId="49" fontId="15" fillId="12" borderId="3" xfId="0" applyNumberFormat="1" applyFont="1" applyFill="1" applyBorder="1" applyAlignment="1" applyProtection="1">
      <alignment horizontal="center" vertical="center" wrapText="1"/>
      <protection locked="0"/>
    </xf>
    <xf numFmtId="15" fontId="15" fillId="12" borderId="3" xfId="0" applyNumberFormat="1" applyFont="1" applyFill="1" applyBorder="1" applyAlignment="1" applyProtection="1">
      <alignment horizontal="center" vertical="center"/>
      <protection locked="0"/>
    </xf>
    <xf numFmtId="49" fontId="15" fillId="12" borderId="5" xfId="0" applyNumberFormat="1" applyFont="1" applyFill="1" applyBorder="1" applyAlignment="1" applyProtection="1">
      <alignment horizontal="center" vertical="center"/>
      <protection locked="0"/>
    </xf>
    <xf numFmtId="164" fontId="15" fillId="12" borderId="17" xfId="0" applyNumberFormat="1" applyFont="1" applyFill="1" applyBorder="1" applyAlignment="1" applyProtection="1">
      <alignment horizontal="center" vertical="center"/>
      <protection locked="0"/>
    </xf>
    <xf numFmtId="49" fontId="12" fillId="9" borderId="0" xfId="0" applyNumberFormat="1" applyFont="1" applyFill="1"/>
    <xf numFmtId="0" fontId="15" fillId="0" borderId="3" xfId="0" applyFont="1" applyBorder="1" applyAlignment="1">
      <alignment wrapText="1"/>
    </xf>
    <xf numFmtId="4" fontId="15" fillId="0" borderId="3" xfId="0" applyNumberFormat="1" applyFont="1" applyBorder="1" applyAlignment="1">
      <alignment vertical="center" wrapText="1"/>
    </xf>
    <xf numFmtId="4" fontId="26" fillId="0" borderId="3" xfId="0" applyNumberFormat="1" applyFont="1" applyBorder="1"/>
    <xf numFmtId="49" fontId="27" fillId="0" borderId="0" xfId="0" applyNumberFormat="1" applyFont="1"/>
    <xf numFmtId="49" fontId="15" fillId="11" borderId="0" xfId="0" applyNumberFormat="1" applyFont="1" applyFill="1"/>
    <xf numFmtId="49" fontId="24" fillId="9" borderId="0" xfId="0" applyNumberFormat="1" applyFont="1" applyFill="1"/>
    <xf numFmtId="49" fontId="2" fillId="14" borderId="3" xfId="0" applyNumberFormat="1" applyFont="1" applyFill="1" applyBorder="1" applyAlignment="1">
      <alignment horizontal="center" vertical="center" wrapText="1"/>
    </xf>
    <xf numFmtId="4" fontId="2" fillId="14" borderId="3" xfId="0" applyNumberFormat="1" applyFont="1" applyFill="1" applyBorder="1" applyAlignment="1">
      <alignment horizontal="center" vertical="center" wrapText="1"/>
    </xf>
    <xf numFmtId="164" fontId="15" fillId="11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4" borderId="25" xfId="0" applyNumberFormat="1" applyFont="1" applyFill="1" applyBorder="1" applyAlignment="1">
      <alignment horizontal="center" vertical="center" wrapText="1"/>
    </xf>
    <xf numFmtId="164" fontId="28" fillId="0" borderId="1" xfId="0" applyNumberFormat="1" applyFont="1" applyBorder="1" applyAlignment="1" applyProtection="1">
      <alignment horizontal="center" vertical="center" wrapText="1"/>
      <protection locked="0"/>
    </xf>
    <xf numFmtId="49" fontId="29" fillId="8" borderId="11" xfId="0" applyNumberFormat="1" applyFont="1" applyFill="1" applyBorder="1" applyAlignment="1">
      <alignment horizontal="center" vertical="center" wrapText="1"/>
    </xf>
    <xf numFmtId="0" fontId="15" fillId="2" borderId="17" xfId="0" applyFont="1" applyFill="1" applyBorder="1" applyAlignment="1" applyProtection="1">
      <alignment horizontal="left" vertical="center" wrapText="1"/>
      <protection locked="0"/>
    </xf>
    <xf numFmtId="49" fontId="2" fillId="0" borderId="0" xfId="0" applyNumberFormat="1" applyFont="1" applyAlignment="1">
      <alignment horizontal="center" vertical="center" wrapText="1"/>
    </xf>
    <xf numFmtId="49" fontId="2" fillId="13" borderId="0" xfId="0" applyNumberFormat="1" applyFont="1" applyFill="1"/>
    <xf numFmtId="49" fontId="15" fillId="13" borderId="31" xfId="0" applyNumberFormat="1" applyFont="1" applyFill="1" applyBorder="1"/>
    <xf numFmtId="4" fontId="15" fillId="13" borderId="3" xfId="0" applyNumberFormat="1" applyFont="1" applyFill="1" applyBorder="1"/>
    <xf numFmtId="49" fontId="15" fillId="13" borderId="3" xfId="0" applyNumberFormat="1" applyFont="1" applyFill="1" applyBorder="1" applyAlignment="1">
      <alignment horizontal="center"/>
    </xf>
    <xf numFmtId="4" fontId="15" fillId="13" borderId="3" xfId="0" applyNumberFormat="1" applyFont="1" applyFill="1" applyBorder="1" applyAlignment="1">
      <alignment horizontal="center"/>
    </xf>
    <xf numFmtId="49" fontId="24" fillId="0" borderId="0" xfId="0" applyNumberFormat="1" applyFont="1"/>
    <xf numFmtId="43" fontId="2" fillId="0" borderId="0" xfId="2" applyFont="1"/>
    <xf numFmtId="166" fontId="2" fillId="2" borderId="3" xfId="1" applyNumberFormat="1" applyFont="1" applyFill="1" applyBorder="1" applyAlignment="1" applyProtection="1">
      <alignment horizontal="center" vertical="center"/>
      <protection locked="0"/>
    </xf>
    <xf numFmtId="43" fontId="2" fillId="2" borderId="3" xfId="2" applyFont="1" applyFill="1" applyBorder="1" applyAlignment="1" applyProtection="1">
      <alignment horizontal="center" vertical="center"/>
      <protection locked="0"/>
    </xf>
    <xf numFmtId="43" fontId="2" fillId="16" borderId="3" xfId="2" applyFont="1" applyFill="1" applyBorder="1" applyAlignment="1" applyProtection="1">
      <alignment horizontal="center" vertical="center"/>
      <protection locked="0"/>
    </xf>
    <xf numFmtId="167" fontId="2" fillId="2" borderId="3" xfId="1" applyNumberFormat="1" applyFont="1" applyFill="1" applyBorder="1" applyAlignment="1" applyProtection="1">
      <alignment horizontal="center" vertical="center"/>
      <protection locked="0"/>
    </xf>
    <xf numFmtId="49" fontId="3" fillId="4" borderId="4" xfId="0" applyNumberFormat="1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/>
    </xf>
    <xf numFmtId="49" fontId="3" fillId="4" borderId="5" xfId="0" applyNumberFormat="1" applyFont="1" applyFill="1" applyBorder="1" applyAlignment="1">
      <alignment horizontal="center" vertical="center"/>
    </xf>
    <xf numFmtId="49" fontId="3" fillId="4" borderId="16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center"/>
    </xf>
    <xf numFmtId="49" fontId="2" fillId="2" borderId="6" xfId="0" applyNumberFormat="1" applyFont="1" applyFill="1" applyBorder="1" applyAlignment="1" applyProtection="1">
      <alignment wrapText="1"/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3" fillId="4" borderId="16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/>
    </xf>
    <xf numFmtId="49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4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>
      <alignment vertical="top" wrapText="1"/>
    </xf>
    <xf numFmtId="49" fontId="7" fillId="6" borderId="0" xfId="0" applyNumberFormat="1" applyFont="1" applyFill="1" applyAlignment="1">
      <alignment horizontal="center"/>
    </xf>
    <xf numFmtId="49" fontId="2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7" fillId="5" borderId="0" xfId="0" applyNumberFormat="1" applyFont="1" applyFill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23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16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left" vertical="center" wrapText="1"/>
    </xf>
    <xf numFmtId="49" fontId="0" fillId="0" borderId="21" xfId="0" applyNumberFormat="1" applyBorder="1" applyAlignment="1">
      <alignment wrapText="1"/>
    </xf>
    <xf numFmtId="49" fontId="12" fillId="2" borderId="4" xfId="0" applyNumberFormat="1" applyFont="1" applyFill="1" applyBorder="1" applyAlignment="1">
      <alignment horizontal="left"/>
    </xf>
    <xf numFmtId="49" fontId="12" fillId="2" borderId="16" xfId="0" applyNumberFormat="1" applyFont="1" applyFill="1" applyBorder="1" applyAlignment="1">
      <alignment horizontal="left"/>
    </xf>
    <xf numFmtId="49" fontId="12" fillId="2" borderId="5" xfId="0" applyNumberFormat="1" applyFont="1" applyFill="1" applyBorder="1" applyAlignment="1">
      <alignment horizontal="left"/>
    </xf>
    <xf numFmtId="49" fontId="12" fillId="2" borderId="4" xfId="0" applyNumberFormat="1" applyFont="1" applyFill="1" applyBorder="1"/>
    <xf numFmtId="0" fontId="19" fillId="0" borderId="25" xfId="0" applyFont="1" applyBorder="1"/>
    <xf numFmtId="0" fontId="19" fillId="0" borderId="5" xfId="0" applyFont="1" applyBorder="1"/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16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49" fontId="14" fillId="7" borderId="4" xfId="0" applyNumberFormat="1" applyFont="1" applyFill="1" applyBorder="1" applyAlignment="1">
      <alignment horizontal="center" vertical="center" wrapText="1"/>
    </xf>
    <xf numFmtId="49" fontId="14" fillId="7" borderId="5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/>
    </xf>
    <xf numFmtId="49" fontId="14" fillId="4" borderId="16" xfId="0" applyNumberFormat="1" applyFont="1" applyFill="1" applyBorder="1" applyAlignment="1">
      <alignment horizontal="center" vertical="center"/>
    </xf>
    <xf numFmtId="49" fontId="14" fillId="4" borderId="5" xfId="0" applyNumberFormat="1" applyFont="1" applyFill="1" applyBorder="1" applyAlignment="1">
      <alignment horizontal="center" vertic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5" fillId="2" borderId="16" xfId="0" applyNumberFormat="1" applyFont="1" applyFill="1" applyBorder="1" applyAlignment="1">
      <alignment horizontal="left"/>
    </xf>
    <xf numFmtId="49" fontId="7" fillId="0" borderId="0" xfId="0" applyNumberFormat="1" applyFont="1" applyAlignment="1">
      <alignment horizontal="center"/>
    </xf>
    <xf numFmtId="49" fontId="15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15" fillId="2" borderId="1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vertical="top" wrapText="1"/>
    </xf>
    <xf numFmtId="49" fontId="12" fillId="2" borderId="16" xfId="0" applyNumberFormat="1" applyFont="1" applyFill="1" applyBorder="1" applyAlignment="1">
      <alignment horizontal="center"/>
    </xf>
    <xf numFmtId="49" fontId="12" fillId="2" borderId="5" xfId="0" applyNumberFormat="1" applyFont="1" applyFill="1" applyBorder="1" applyAlignment="1">
      <alignment horizontal="center"/>
    </xf>
    <xf numFmtId="49" fontId="15" fillId="2" borderId="7" xfId="0" applyNumberFormat="1" applyFont="1" applyFill="1" applyBorder="1" applyAlignment="1" applyProtection="1">
      <alignment horizontal="left" vertical="center" wrapText="1"/>
      <protection locked="0"/>
    </xf>
    <xf numFmtId="49" fontId="15" fillId="2" borderId="33" xfId="0" applyNumberFormat="1" applyFont="1" applyFill="1" applyBorder="1" applyAlignment="1" applyProtection="1">
      <alignment horizontal="left" vertical="center" wrapText="1"/>
      <protection locked="0"/>
    </xf>
    <xf numFmtId="49" fontId="16" fillId="0" borderId="17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5" fillId="2" borderId="32" xfId="0" applyFont="1" applyFill="1" applyBorder="1" applyAlignment="1" applyProtection="1">
      <alignment horizontal="left" vertical="center" wrapText="1"/>
      <protection locked="0"/>
    </xf>
    <xf numFmtId="0" fontId="15" fillId="2" borderId="33" xfId="0" applyFont="1" applyFill="1" applyBorder="1" applyAlignment="1" applyProtection="1">
      <alignment horizontal="left" vertical="center" wrapText="1"/>
      <protection locked="0"/>
    </xf>
    <xf numFmtId="0" fontId="15" fillId="2" borderId="17" xfId="0" applyFont="1" applyFill="1" applyBorder="1" applyAlignment="1" applyProtection="1">
      <alignment horizontal="left" vertical="center" wrapText="1"/>
      <protection locked="0"/>
    </xf>
    <xf numFmtId="0" fontId="15" fillId="2" borderId="24" xfId="0" applyFont="1" applyFill="1" applyBorder="1" applyAlignment="1" applyProtection="1">
      <alignment horizontal="center" vertical="center" wrapText="1"/>
      <protection locked="0"/>
    </xf>
    <xf numFmtId="1" fontId="7" fillId="6" borderId="0" xfId="1" applyNumberFormat="1" applyFont="1" applyFill="1" applyAlignment="1">
      <alignment horizontal="center"/>
    </xf>
    <xf numFmtId="1" fontId="2" fillId="2" borderId="25" xfId="1" applyNumberFormat="1" applyFont="1" applyFill="1" applyBorder="1" applyAlignment="1">
      <alignment horizontal="center"/>
    </xf>
    <xf numFmtId="1" fontId="3" fillId="0" borderId="26" xfId="1" applyNumberFormat="1" applyFont="1" applyBorder="1" applyAlignment="1">
      <alignment horizontal="center" vertical="center" wrapText="1"/>
    </xf>
    <xf numFmtId="1" fontId="1" fillId="0" borderId="31" xfId="1" applyNumberFormat="1" applyBorder="1" applyAlignment="1">
      <alignment vertical="center" wrapText="1"/>
    </xf>
    <xf numFmtId="1" fontId="1" fillId="0" borderId="1" xfId="1" applyNumberFormat="1" applyBorder="1" applyAlignment="1">
      <alignment vertical="center" wrapText="1"/>
    </xf>
    <xf numFmtId="1" fontId="3" fillId="0" borderId="7" xfId="1" applyNumberFormat="1" applyFont="1" applyBorder="1" applyAlignment="1">
      <alignment horizontal="center" vertical="center" wrapText="1"/>
    </xf>
    <xf numFmtId="1" fontId="1" fillId="0" borderId="8" xfId="1" applyNumberFormat="1" applyBorder="1" applyAlignment="1">
      <alignment horizontal="center" vertical="center" wrapText="1"/>
    </xf>
    <xf numFmtId="1" fontId="1" fillId="0" borderId="33" xfId="1" applyNumberFormat="1" applyBorder="1" applyAlignment="1">
      <alignment horizontal="center" vertical="center" wrapText="1"/>
    </xf>
    <xf numFmtId="1" fontId="1" fillId="0" borderId="23" xfId="1" applyNumberFormat="1" applyBorder="1" applyAlignment="1">
      <alignment horizontal="center" vertical="center" wrapText="1"/>
    </xf>
    <xf numFmtId="1" fontId="1" fillId="0" borderId="17" xfId="1" applyNumberFormat="1" applyBorder="1" applyAlignment="1">
      <alignment horizontal="center" vertical="center" wrapText="1"/>
    </xf>
    <xf numFmtId="1" fontId="1" fillId="0" borderId="2" xfId="1" applyNumberFormat="1" applyBorder="1" applyAlignment="1">
      <alignment horizontal="center" vertical="center" wrapText="1"/>
    </xf>
    <xf numFmtId="1" fontId="1" fillId="0" borderId="30" xfId="1" applyNumberFormat="1" applyBorder="1" applyAlignment="1">
      <alignment vertical="center" wrapText="1"/>
    </xf>
    <xf numFmtId="1" fontId="1" fillId="0" borderId="8" xfId="1" applyNumberFormat="1" applyBorder="1" applyAlignment="1">
      <alignment vertical="center" wrapText="1"/>
    </xf>
    <xf numFmtId="1" fontId="1" fillId="0" borderId="33" xfId="1" applyNumberFormat="1" applyBorder="1" applyAlignment="1">
      <alignment vertical="center" wrapText="1"/>
    </xf>
    <xf numFmtId="1" fontId="1" fillId="0" borderId="0" xfId="1" applyNumberFormat="1" applyAlignment="1">
      <alignment vertical="center" wrapText="1"/>
    </xf>
    <xf numFmtId="1" fontId="1" fillId="0" borderId="23" xfId="1" applyNumberFormat="1" applyBorder="1" applyAlignment="1">
      <alignment vertical="center" wrapText="1"/>
    </xf>
    <xf numFmtId="1" fontId="1" fillId="0" borderId="17" xfId="1" applyNumberFormat="1" applyBorder="1" applyAlignment="1">
      <alignment vertical="center" wrapText="1"/>
    </xf>
    <xf numFmtId="1" fontId="1" fillId="0" borderId="15" xfId="1" applyNumberFormat="1" applyBorder="1" applyAlignment="1">
      <alignment vertical="center" wrapText="1"/>
    </xf>
    <xf numFmtId="1" fontId="1" fillId="0" borderId="2" xfId="1" applyNumberFormat="1" applyBorder="1" applyAlignment="1">
      <alignment vertical="center" wrapText="1"/>
    </xf>
    <xf numFmtId="1" fontId="2" fillId="2" borderId="4" xfId="1" applyNumberFormat="1" applyFont="1" applyFill="1" applyBorder="1" applyAlignment="1">
      <alignment vertical="center"/>
    </xf>
    <xf numFmtId="1" fontId="2" fillId="2" borderId="5" xfId="1" applyNumberFormat="1" applyFont="1" applyFill="1" applyBorder="1" applyAlignment="1">
      <alignment vertical="center"/>
    </xf>
    <xf numFmtId="1" fontId="2" fillId="2" borderId="4" xfId="1" applyNumberFormat="1" applyFont="1" applyFill="1" applyBorder="1" applyAlignment="1">
      <alignment horizontal="center"/>
    </xf>
    <xf numFmtId="1" fontId="2" fillId="2" borderId="5" xfId="1" applyNumberFormat="1" applyFont="1" applyFill="1" applyBorder="1" applyAlignment="1">
      <alignment horizontal="center"/>
    </xf>
    <xf numFmtId="1" fontId="2" fillId="0" borderId="0" xfId="1" applyNumberFormat="1" applyFont="1" applyAlignment="1">
      <alignment vertical="top" wrapText="1"/>
    </xf>
    <xf numFmtId="1" fontId="3" fillId="4" borderId="4" xfId="1" applyNumberFormat="1" applyFont="1" applyFill="1" applyBorder="1" applyAlignment="1">
      <alignment horizontal="center" vertical="center"/>
    </xf>
    <xf numFmtId="1" fontId="3" fillId="4" borderId="25" xfId="1" applyNumberFormat="1" applyFont="1" applyFill="1" applyBorder="1" applyAlignment="1">
      <alignment horizontal="center" vertical="center"/>
    </xf>
    <xf numFmtId="1" fontId="3" fillId="4" borderId="5" xfId="1" applyNumberFormat="1" applyFont="1" applyFill="1" applyBorder="1" applyAlignment="1">
      <alignment horizontal="center" vertical="center"/>
    </xf>
    <xf numFmtId="1" fontId="22" fillId="2" borderId="24" xfId="1" applyNumberFormat="1" applyFont="1" applyFill="1" applyBorder="1" applyAlignment="1" applyProtection="1">
      <alignment wrapText="1"/>
      <protection locked="0"/>
    </xf>
    <xf numFmtId="1" fontId="22" fillId="2" borderId="31" xfId="1" applyNumberFormat="1" applyFont="1" applyFill="1" applyBorder="1" applyAlignment="1" applyProtection="1">
      <alignment wrapText="1"/>
      <protection locked="0"/>
    </xf>
    <xf numFmtId="1" fontId="23" fillId="0" borderId="1" xfId="1" applyNumberFormat="1" applyFont="1" applyBorder="1" applyAlignment="1">
      <alignment wrapText="1"/>
    </xf>
    <xf numFmtId="1" fontId="18" fillId="2" borderId="26" xfId="1" applyNumberFormat="1" applyFont="1" applyFill="1" applyBorder="1" applyAlignment="1" applyProtection="1">
      <alignment vertical="center" wrapText="1"/>
      <protection locked="0"/>
    </xf>
    <xf numFmtId="1" fontId="18" fillId="2" borderId="31" xfId="1" applyNumberFormat="1" applyFont="1" applyFill="1" applyBorder="1" applyAlignment="1" applyProtection="1">
      <alignment vertical="center" wrapText="1"/>
      <protection locked="0"/>
    </xf>
  </cellXfs>
  <cellStyles count="6">
    <cellStyle name="Comma 2" xfId="3" xr:uid="{00000000-0005-0000-0000-000001000000}"/>
    <cellStyle name="Milliers" xfId="2" builtinId="3"/>
    <cellStyle name="Normal" xfId="0" builtinId="0"/>
    <cellStyle name="Normal 2" xfId="1" xr:uid="{00000000-0005-0000-0000-000003000000}"/>
    <cellStyle name="Normal 3" xfId="5" xr:uid="{A14D2E1C-CC42-4A28-A3D6-0219908EFAE8}"/>
    <cellStyle name="Normal 4" xfId="4" xr:uid="{65A66B2C-0527-44FA-BD92-13A842D46232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E78"/>
  <sheetViews>
    <sheetView view="pageBreakPreview" topLeftCell="F28" zoomScale="75" zoomScaleNormal="75" workbookViewId="0">
      <selection activeCell="Y38" sqref="Y38"/>
    </sheetView>
  </sheetViews>
  <sheetFormatPr baseColWidth="10" defaultColWidth="11.453125" defaultRowHeight="15.5" x14ac:dyDescent="0.35"/>
  <cols>
    <col min="1" max="1" width="3.453125" style="7" customWidth="1"/>
    <col min="2" max="2" width="40.81640625" style="7" customWidth="1"/>
    <col min="3" max="10" width="15.54296875" style="7" customWidth="1"/>
    <col min="11" max="12" width="14.1796875" style="7" customWidth="1"/>
    <col min="13" max="13" width="12.54296875" style="7" customWidth="1"/>
    <col min="14" max="14" width="8.81640625" style="7" customWidth="1"/>
    <col min="15" max="29" width="13.81640625" style="7" customWidth="1"/>
    <col min="30" max="30" width="12.1796875" style="7" customWidth="1"/>
    <col min="31" max="31" width="12.81640625" style="7" customWidth="1"/>
    <col min="32" max="16384" width="11.453125" style="7"/>
  </cols>
  <sheetData>
    <row r="2" spans="1:8" ht="17.5" x14ac:dyDescent="0.35">
      <c r="F2" s="268" t="s">
        <v>37</v>
      </c>
      <c r="G2" s="268"/>
      <c r="H2" s="268"/>
    </row>
    <row r="3" spans="1:8" ht="17.5" x14ac:dyDescent="0.35">
      <c r="A3" s="7" t="s">
        <v>31</v>
      </c>
      <c r="B3" s="64" t="s">
        <v>32</v>
      </c>
      <c r="C3" s="62" t="s">
        <v>7</v>
      </c>
      <c r="D3" s="62"/>
      <c r="E3" s="62"/>
    </row>
    <row r="4" spans="1:8" x14ac:dyDescent="0.35">
      <c r="B4" s="31" t="s">
        <v>5</v>
      </c>
      <c r="C4" s="34"/>
      <c r="D4" s="34"/>
      <c r="E4" s="34"/>
      <c r="F4" s="34"/>
      <c r="G4" s="34"/>
      <c r="H4" s="34"/>
    </row>
    <row r="5" spans="1:8" x14ac:dyDescent="0.35">
      <c r="B5" s="31" t="s">
        <v>52</v>
      </c>
      <c r="C5" s="35"/>
      <c r="D5" s="35"/>
      <c r="E5" s="35"/>
      <c r="F5" s="35"/>
      <c r="G5" s="35"/>
      <c r="H5" s="35"/>
    </row>
    <row r="6" spans="1:8" x14ac:dyDescent="0.35">
      <c r="B6" s="31" t="s">
        <v>54</v>
      </c>
      <c r="C6" s="35"/>
      <c r="D6" s="35"/>
      <c r="E6" s="35"/>
      <c r="F6" s="35"/>
      <c r="G6" s="35"/>
      <c r="H6" s="35"/>
    </row>
    <row r="7" spans="1:8" x14ac:dyDescent="0.35">
      <c r="B7" s="8" t="s">
        <v>25</v>
      </c>
      <c r="C7" s="35"/>
      <c r="D7" s="35"/>
      <c r="E7" s="35"/>
      <c r="F7" s="35"/>
      <c r="G7" s="35"/>
      <c r="H7" s="35"/>
    </row>
    <row r="8" spans="1:8" x14ac:dyDescent="0.35">
      <c r="B8" s="8" t="s">
        <v>55</v>
      </c>
      <c r="C8" s="35"/>
      <c r="D8" s="35"/>
      <c r="E8" s="35"/>
      <c r="F8" s="35"/>
      <c r="G8" s="35"/>
      <c r="H8" s="35"/>
    </row>
    <row r="9" spans="1:8" x14ac:dyDescent="0.35">
      <c r="B9" s="8" t="s">
        <v>28</v>
      </c>
      <c r="C9" s="35"/>
      <c r="D9" s="35"/>
      <c r="E9" s="35"/>
      <c r="F9" s="35"/>
      <c r="G9" s="35"/>
      <c r="H9" s="35"/>
    </row>
    <row r="10" spans="1:8" x14ac:dyDescent="0.35">
      <c r="B10" s="8" t="s">
        <v>29</v>
      </c>
      <c r="C10" s="257"/>
      <c r="D10" s="257"/>
      <c r="E10" s="257"/>
      <c r="F10" s="257"/>
      <c r="G10" s="257"/>
      <c r="H10" s="257"/>
    </row>
    <row r="11" spans="1:8" x14ac:dyDescent="0.35">
      <c r="B11" s="8" t="s">
        <v>49</v>
      </c>
      <c r="C11" s="257"/>
      <c r="D11" s="257"/>
      <c r="E11" s="257"/>
      <c r="F11" s="257"/>
      <c r="G11" s="257"/>
      <c r="H11" s="257"/>
    </row>
    <row r="12" spans="1:8" x14ac:dyDescent="0.35">
      <c r="B12" s="8" t="s">
        <v>30</v>
      </c>
      <c r="C12" s="68"/>
      <c r="D12" s="68"/>
      <c r="E12" s="68"/>
      <c r="F12" s="68"/>
      <c r="G12" s="68"/>
      <c r="H12" s="68"/>
    </row>
    <row r="13" spans="1:8" x14ac:dyDescent="0.35">
      <c r="C13" s="57"/>
      <c r="D13" s="57"/>
      <c r="E13" s="57"/>
      <c r="F13" s="57"/>
      <c r="G13" s="57"/>
      <c r="H13" s="57"/>
    </row>
    <row r="14" spans="1:8" x14ac:dyDescent="0.35">
      <c r="B14" s="22" t="s">
        <v>38</v>
      </c>
      <c r="C14" s="22" t="s">
        <v>39</v>
      </c>
      <c r="D14" s="22"/>
      <c r="E14" s="22"/>
      <c r="F14" s="57"/>
      <c r="G14" s="57"/>
      <c r="H14" s="57"/>
    </row>
    <row r="15" spans="1:8" x14ac:dyDescent="0.35">
      <c r="B15" s="8"/>
      <c r="C15" s="22" t="s">
        <v>40</v>
      </c>
      <c r="D15" s="22"/>
      <c r="E15" s="22"/>
      <c r="F15" s="57"/>
      <c r="G15" s="57"/>
      <c r="H15" s="57"/>
    </row>
    <row r="16" spans="1:8" x14ac:dyDescent="0.35">
      <c r="B16" s="8"/>
      <c r="C16" s="57"/>
      <c r="D16" s="57"/>
      <c r="E16" s="57"/>
      <c r="F16" s="57"/>
      <c r="G16" s="57"/>
      <c r="H16" s="57"/>
    </row>
    <row r="17" spans="1:31" ht="24" customHeight="1" x14ac:dyDescent="0.35">
      <c r="G17" s="270" t="s">
        <v>46</v>
      </c>
      <c r="H17" s="270"/>
      <c r="I17" s="270"/>
      <c r="J17" s="65"/>
    </row>
    <row r="18" spans="1:31" ht="15.75" customHeight="1" x14ac:dyDescent="0.35">
      <c r="A18" s="7" t="s">
        <v>33</v>
      </c>
      <c r="B18" s="56" t="s">
        <v>88</v>
      </c>
      <c r="H18" s="58"/>
      <c r="I18" s="58"/>
      <c r="J18" s="58"/>
    </row>
    <row r="19" spans="1:31" ht="15.75" customHeight="1" x14ac:dyDescent="0.35">
      <c r="B19" s="38"/>
      <c r="C19" s="53" t="s">
        <v>35</v>
      </c>
      <c r="D19" s="73"/>
      <c r="E19" s="73"/>
      <c r="F19" s="73"/>
      <c r="G19" s="40"/>
      <c r="H19" s="49"/>
      <c r="I19" s="41"/>
      <c r="J19" s="58"/>
    </row>
    <row r="20" spans="1:31" ht="15.75" customHeight="1" x14ac:dyDescent="0.35">
      <c r="B20" s="52" t="s">
        <v>19</v>
      </c>
      <c r="C20" s="54" t="s">
        <v>34</v>
      </c>
      <c r="D20" s="74"/>
      <c r="E20" s="74"/>
      <c r="F20" s="74"/>
      <c r="G20" s="271" t="s">
        <v>36</v>
      </c>
      <c r="H20" s="272"/>
      <c r="I20" s="273"/>
      <c r="J20" s="58"/>
    </row>
    <row r="21" spans="1:31" ht="15.75" customHeight="1" x14ac:dyDescent="0.35">
      <c r="B21" s="39"/>
      <c r="C21" s="55" t="s">
        <v>90</v>
      </c>
      <c r="D21" s="75"/>
      <c r="E21" s="75"/>
      <c r="F21" s="75"/>
      <c r="G21" s="42"/>
      <c r="H21" s="50"/>
      <c r="I21" s="43"/>
      <c r="J21" s="58"/>
    </row>
    <row r="22" spans="1:31" ht="39" customHeight="1" x14ac:dyDescent="0.35">
      <c r="B22" s="44"/>
      <c r="C22" s="44"/>
      <c r="D22" s="45"/>
      <c r="E22" s="45"/>
      <c r="F22" s="45"/>
      <c r="G22" s="274"/>
      <c r="H22" s="275"/>
      <c r="I22" s="276"/>
      <c r="J22" s="58"/>
    </row>
    <row r="23" spans="1:31" ht="114.75" customHeight="1" x14ac:dyDescent="0.35">
      <c r="B23" s="44"/>
      <c r="C23" s="44"/>
      <c r="D23" s="45"/>
      <c r="E23" s="45"/>
      <c r="F23" s="45"/>
      <c r="G23" s="274"/>
      <c r="H23" s="275"/>
      <c r="I23" s="276"/>
      <c r="J23" s="58"/>
    </row>
    <row r="24" spans="1:31" ht="96" customHeight="1" x14ac:dyDescent="0.35">
      <c r="B24" s="44"/>
      <c r="C24" s="45"/>
      <c r="D24" s="45"/>
      <c r="E24" s="45"/>
      <c r="F24" s="45"/>
      <c r="G24" s="274"/>
      <c r="H24" s="275"/>
      <c r="I24" s="276"/>
      <c r="J24" s="58"/>
    </row>
    <row r="25" spans="1:31" ht="15.75" customHeight="1" x14ac:dyDescent="0.35">
      <c r="B25" s="44"/>
      <c r="C25" s="45"/>
      <c r="D25" s="45"/>
      <c r="E25" s="45"/>
      <c r="F25" s="45"/>
      <c r="G25" s="45"/>
      <c r="H25" s="257"/>
      <c r="I25" s="258"/>
      <c r="J25" s="58"/>
    </row>
    <row r="26" spans="1:31" ht="15.75" customHeight="1" x14ac:dyDescent="0.35">
      <c r="B26" s="44"/>
      <c r="C26" s="45"/>
      <c r="D26" s="45"/>
      <c r="E26" s="45"/>
      <c r="F26" s="45"/>
      <c r="G26" s="45"/>
      <c r="H26" s="257"/>
      <c r="I26" s="258"/>
      <c r="J26" s="58"/>
    </row>
    <row r="27" spans="1:31" ht="15.75" customHeight="1" x14ac:dyDescent="0.35">
      <c r="B27" s="46"/>
      <c r="C27" s="47"/>
      <c r="D27" s="51"/>
      <c r="E27" s="51"/>
      <c r="F27" s="51"/>
      <c r="G27" s="263"/>
      <c r="H27" s="257"/>
      <c r="I27" s="258"/>
      <c r="J27" s="58"/>
      <c r="K27" s="84"/>
    </row>
    <row r="28" spans="1:31" x14ac:dyDescent="0.35">
      <c r="B28" s="31"/>
      <c r="C28" s="33"/>
      <c r="D28" s="33"/>
      <c r="E28" s="33"/>
      <c r="F28" s="33"/>
    </row>
    <row r="29" spans="1:31" x14ac:dyDescent="0.35">
      <c r="B29" s="63"/>
      <c r="C29" s="32"/>
      <c r="D29" s="33"/>
      <c r="E29" s="33"/>
      <c r="F29" s="33"/>
    </row>
    <row r="30" spans="1:31" ht="33.75" customHeight="1" x14ac:dyDescent="0.35">
      <c r="A30" s="7" t="s">
        <v>89</v>
      </c>
      <c r="B30" s="76" t="s">
        <v>45</v>
      </c>
      <c r="C30" s="254" t="s">
        <v>23</v>
      </c>
      <c r="D30" s="262"/>
      <c r="E30" s="262"/>
      <c r="F30" s="262"/>
      <c r="G30" s="262"/>
      <c r="H30" s="262"/>
      <c r="I30" s="262"/>
      <c r="J30" s="262"/>
      <c r="K30" s="262"/>
      <c r="L30" s="262"/>
      <c r="M30" s="255"/>
      <c r="N30" s="28"/>
      <c r="O30" s="252" t="s">
        <v>15</v>
      </c>
      <c r="P30" s="253"/>
      <c r="Q30" s="252" t="s">
        <v>50</v>
      </c>
      <c r="R30" s="253"/>
      <c r="S30" s="252" t="s">
        <v>50</v>
      </c>
      <c r="T30" s="253"/>
      <c r="U30" s="254" t="s">
        <v>16</v>
      </c>
      <c r="V30" s="255"/>
      <c r="W30" s="254" t="s">
        <v>17</v>
      </c>
      <c r="X30" s="255"/>
      <c r="Y30" s="254" t="s">
        <v>57</v>
      </c>
      <c r="Z30" s="255"/>
      <c r="AA30" s="254" t="s">
        <v>44</v>
      </c>
      <c r="AB30" s="262"/>
      <c r="AC30" s="255"/>
      <c r="AD30" s="252" t="s">
        <v>41</v>
      </c>
      <c r="AE30" s="256"/>
    </row>
    <row r="31" spans="1:31" s="29" customFormat="1" ht="67.5" customHeight="1" thickBot="1" x14ac:dyDescent="0.3">
      <c r="B31" s="30" t="s">
        <v>3</v>
      </c>
      <c r="C31" s="11" t="s">
        <v>18</v>
      </c>
      <c r="D31" s="27" t="s">
        <v>80</v>
      </c>
      <c r="E31" s="27" t="s">
        <v>65</v>
      </c>
      <c r="F31" s="11" t="s">
        <v>66</v>
      </c>
      <c r="G31" s="11" t="s">
        <v>53</v>
      </c>
      <c r="H31" s="11" t="s">
        <v>79</v>
      </c>
      <c r="I31" s="11" t="s">
        <v>19</v>
      </c>
      <c r="J31" s="11" t="s">
        <v>81</v>
      </c>
      <c r="K31" s="11" t="s">
        <v>47</v>
      </c>
      <c r="L31" s="11" t="s">
        <v>20</v>
      </c>
      <c r="M31" s="11" t="s">
        <v>71</v>
      </c>
      <c r="N31" s="10" t="s">
        <v>61</v>
      </c>
      <c r="O31" s="27" t="s">
        <v>63</v>
      </c>
      <c r="P31" s="27" t="s">
        <v>64</v>
      </c>
      <c r="Q31" s="10" t="s">
        <v>62</v>
      </c>
      <c r="R31" s="10" t="s">
        <v>51</v>
      </c>
      <c r="S31" s="10" t="s">
        <v>59</v>
      </c>
      <c r="T31" s="11" t="s">
        <v>64</v>
      </c>
      <c r="U31" s="10" t="s">
        <v>21</v>
      </c>
      <c r="V31" s="10" t="s">
        <v>22</v>
      </c>
      <c r="W31" s="10" t="s">
        <v>60</v>
      </c>
      <c r="X31" s="11" t="s">
        <v>64</v>
      </c>
      <c r="Y31" s="11" t="s">
        <v>58</v>
      </c>
      <c r="Z31" s="11" t="s">
        <v>64</v>
      </c>
      <c r="AA31" s="27" t="s">
        <v>48</v>
      </c>
      <c r="AB31" s="27" t="s">
        <v>26</v>
      </c>
      <c r="AC31" s="10" t="s">
        <v>27</v>
      </c>
      <c r="AD31" s="10" t="s">
        <v>42</v>
      </c>
      <c r="AE31" s="10" t="s">
        <v>43</v>
      </c>
    </row>
    <row r="32" spans="1:31" ht="19.5" customHeight="1" thickTop="1" x14ac:dyDescent="0.35">
      <c r="B32" s="269"/>
      <c r="C32" s="79"/>
      <c r="D32" s="79"/>
      <c r="E32" s="79"/>
      <c r="F32" s="79"/>
      <c r="G32" s="79"/>
      <c r="H32" s="79"/>
      <c r="I32" s="79"/>
      <c r="J32" s="80"/>
      <c r="K32" s="79"/>
      <c r="L32" s="88"/>
      <c r="M32" s="88"/>
      <c r="N32" s="12" t="s">
        <v>0</v>
      </c>
      <c r="O32" s="79"/>
      <c r="P32" s="79"/>
      <c r="Q32" s="79"/>
      <c r="R32" s="79"/>
      <c r="S32" s="79"/>
      <c r="T32" s="79"/>
      <c r="U32" s="79"/>
      <c r="V32" s="88"/>
      <c r="W32" s="88"/>
      <c r="X32" s="88"/>
      <c r="Y32" s="79"/>
      <c r="Z32" s="79"/>
      <c r="AA32" s="79"/>
      <c r="AB32" s="79"/>
      <c r="AC32" s="79"/>
      <c r="AD32" s="1"/>
      <c r="AE32" s="1"/>
    </row>
    <row r="33" spans="2:31" ht="19.5" customHeight="1" x14ac:dyDescent="0.35">
      <c r="B33" s="265"/>
      <c r="C33" s="79"/>
      <c r="D33" s="87"/>
      <c r="E33" s="87"/>
      <c r="F33" s="87"/>
      <c r="G33" s="79"/>
      <c r="H33" s="79"/>
      <c r="I33" s="79"/>
      <c r="J33" s="80"/>
      <c r="K33" s="79"/>
      <c r="L33" s="88"/>
      <c r="M33" s="90"/>
      <c r="N33" s="12" t="s">
        <v>56</v>
      </c>
      <c r="O33" s="87"/>
      <c r="P33" s="87"/>
      <c r="Q33" s="79"/>
      <c r="R33" s="79"/>
      <c r="S33" s="79"/>
      <c r="T33" s="79"/>
      <c r="U33" s="87"/>
      <c r="V33" s="87"/>
      <c r="W33" s="87"/>
      <c r="X33" s="87"/>
      <c r="Y33" s="87"/>
      <c r="Z33" s="87"/>
      <c r="AA33" s="79"/>
      <c r="AB33" s="91"/>
      <c r="AC33" s="90"/>
      <c r="AD33" s="87"/>
      <c r="AE33" s="87"/>
    </row>
    <row r="34" spans="2:31" ht="19.5" customHeight="1" x14ac:dyDescent="0.35">
      <c r="B34" s="266"/>
      <c r="C34" s="78"/>
      <c r="D34" s="93"/>
      <c r="E34" s="93"/>
      <c r="F34" s="78"/>
      <c r="G34" s="79"/>
      <c r="H34" s="78"/>
      <c r="I34" s="78"/>
      <c r="J34" s="81"/>
      <c r="K34" s="79"/>
      <c r="L34" s="88"/>
      <c r="M34" s="93"/>
      <c r="N34" s="13" t="s">
        <v>1</v>
      </c>
      <c r="O34" s="93"/>
      <c r="P34" s="93"/>
      <c r="Q34" s="79"/>
      <c r="R34" s="79"/>
      <c r="S34" s="79"/>
      <c r="T34" s="79"/>
      <c r="U34" s="78"/>
      <c r="V34" s="93"/>
      <c r="W34" s="93"/>
      <c r="X34" s="93"/>
      <c r="Y34" s="93"/>
      <c r="Z34" s="93"/>
      <c r="AA34" s="81"/>
      <c r="AB34" s="93"/>
      <c r="AC34" s="94"/>
      <c r="AD34" s="87"/>
      <c r="AE34" s="44"/>
    </row>
    <row r="35" spans="2:31" ht="19.5" customHeight="1" thickBot="1" x14ac:dyDescent="0.4">
      <c r="B35" s="4"/>
      <c r="C35" s="85"/>
      <c r="D35" s="4"/>
      <c r="E35" s="4"/>
      <c r="F35" s="4"/>
      <c r="G35" s="4"/>
      <c r="H35" s="4"/>
      <c r="I35" s="4"/>
      <c r="J35" s="24"/>
      <c r="K35" s="4"/>
      <c r="L35" s="4"/>
      <c r="M35" s="4"/>
      <c r="N35" s="4"/>
      <c r="O35" s="4"/>
      <c r="P35" s="14"/>
      <c r="Q35" s="14"/>
      <c r="R35" s="14"/>
      <c r="S35" s="14"/>
      <c r="T35" s="14"/>
      <c r="U35" s="4"/>
      <c r="V35" s="4"/>
      <c r="W35" s="4"/>
      <c r="X35" s="4"/>
      <c r="Y35" s="4"/>
      <c r="Z35" s="4"/>
      <c r="AA35" s="24"/>
      <c r="AB35" s="4"/>
      <c r="AC35" s="4"/>
      <c r="AD35" s="4"/>
      <c r="AE35" s="4"/>
    </row>
    <row r="36" spans="2:31" ht="19.5" customHeight="1" thickTop="1" x14ac:dyDescent="0.35">
      <c r="B36" s="269"/>
      <c r="C36" s="78"/>
      <c r="D36" s="78"/>
      <c r="E36" s="78"/>
      <c r="F36" s="78"/>
      <c r="G36" s="78"/>
      <c r="H36" s="79"/>
      <c r="I36" s="78"/>
      <c r="J36" s="80"/>
      <c r="K36" s="79"/>
      <c r="L36" s="88"/>
      <c r="M36" s="78"/>
      <c r="N36" s="13" t="s">
        <v>0</v>
      </c>
      <c r="O36" s="78"/>
      <c r="P36" s="78"/>
      <c r="Q36" s="79"/>
      <c r="R36" s="79"/>
      <c r="S36" s="79"/>
      <c r="T36" s="79"/>
      <c r="U36" s="78"/>
      <c r="V36" s="78"/>
      <c r="W36" s="78"/>
      <c r="X36" s="78"/>
      <c r="Y36" s="78"/>
      <c r="Z36" s="78"/>
      <c r="AA36" s="81"/>
      <c r="AB36" s="2"/>
      <c r="AC36" s="3"/>
      <c r="AD36" s="44"/>
      <c r="AE36" s="44"/>
    </row>
    <row r="37" spans="2:31" ht="19.5" customHeight="1" x14ac:dyDescent="0.35">
      <c r="B37" s="265"/>
      <c r="C37" s="78"/>
      <c r="D37" s="78"/>
      <c r="E37" s="78"/>
      <c r="F37" s="78"/>
      <c r="G37" s="78"/>
      <c r="H37" s="79"/>
      <c r="I37" s="78"/>
      <c r="J37" s="80"/>
      <c r="K37" s="79"/>
      <c r="L37" s="88"/>
      <c r="M37" s="89"/>
      <c r="N37" s="12" t="s">
        <v>56</v>
      </c>
      <c r="O37" s="95"/>
      <c r="P37" s="95"/>
      <c r="Q37" s="79"/>
      <c r="R37" s="79"/>
      <c r="S37" s="79"/>
      <c r="T37" s="79"/>
      <c r="U37" s="78"/>
      <c r="V37" s="78"/>
      <c r="W37" s="78"/>
      <c r="X37" s="78"/>
      <c r="Y37" s="95"/>
      <c r="Z37" s="78"/>
      <c r="AA37" s="81"/>
      <c r="AB37" s="2"/>
      <c r="AC37" s="3"/>
      <c r="AD37" s="44"/>
      <c r="AE37" s="44"/>
    </row>
    <row r="38" spans="2:31" ht="19.5" customHeight="1" x14ac:dyDescent="0.35">
      <c r="B38" s="266"/>
      <c r="C38" s="78"/>
      <c r="D38" s="93"/>
      <c r="E38" s="93"/>
      <c r="F38" s="93"/>
      <c r="G38" s="78"/>
      <c r="H38" s="78"/>
      <c r="I38" s="78"/>
      <c r="J38" s="81"/>
      <c r="K38" s="79"/>
      <c r="L38" s="88"/>
      <c r="M38" s="93"/>
      <c r="N38" s="13" t="s">
        <v>1</v>
      </c>
      <c r="O38" s="92"/>
      <c r="P38" s="92"/>
      <c r="Q38" s="79"/>
      <c r="R38" s="79"/>
      <c r="S38" s="79"/>
      <c r="T38" s="79"/>
      <c r="U38" s="93"/>
      <c r="V38" s="93"/>
      <c r="W38" s="92"/>
      <c r="X38" s="92"/>
      <c r="Y38" s="92"/>
      <c r="Z38" s="92"/>
      <c r="AA38" s="82"/>
      <c r="AB38" s="2"/>
      <c r="AC38" s="3"/>
      <c r="AD38" s="44"/>
      <c r="AE38" s="44"/>
    </row>
    <row r="39" spans="2:31" ht="19.5" customHeight="1" x14ac:dyDescent="0.35">
      <c r="B39" s="4"/>
      <c r="C39" s="85"/>
      <c r="D39" s="4"/>
      <c r="E39" s="4"/>
      <c r="F39" s="4"/>
      <c r="G39" s="4"/>
      <c r="H39" s="4"/>
      <c r="I39" s="4"/>
      <c r="J39" s="24"/>
      <c r="K39" s="4"/>
      <c r="L39" s="4"/>
      <c r="M39" s="4"/>
      <c r="N39" s="4"/>
      <c r="O39" s="4"/>
      <c r="P39" s="14"/>
      <c r="Q39" s="14"/>
      <c r="R39" s="14"/>
      <c r="S39" s="14"/>
      <c r="T39" s="14"/>
      <c r="U39" s="4"/>
      <c r="V39" s="4"/>
      <c r="W39" s="4"/>
      <c r="X39" s="4"/>
      <c r="Y39" s="4"/>
      <c r="Z39" s="4"/>
      <c r="AA39" s="24"/>
      <c r="AB39" s="4"/>
      <c r="AC39" s="4"/>
      <c r="AD39" s="4"/>
      <c r="AE39" s="4"/>
    </row>
    <row r="40" spans="2:31" ht="19.5" customHeight="1" x14ac:dyDescent="0.35">
      <c r="B40" s="264"/>
      <c r="C40" s="78"/>
      <c r="D40" s="78"/>
      <c r="E40" s="78"/>
      <c r="F40" s="78"/>
      <c r="G40" s="78"/>
      <c r="H40" s="78"/>
      <c r="I40" s="78"/>
      <c r="J40" s="81"/>
      <c r="K40" s="79"/>
      <c r="L40" s="88"/>
      <c r="M40" s="78"/>
      <c r="N40" s="13" t="s">
        <v>0</v>
      </c>
      <c r="O40" s="78"/>
      <c r="P40" s="78"/>
      <c r="Q40" s="79"/>
      <c r="R40" s="79"/>
      <c r="S40" s="79"/>
      <c r="T40" s="79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</row>
    <row r="41" spans="2:31" ht="19.5" customHeight="1" x14ac:dyDescent="0.35">
      <c r="B41" s="265"/>
      <c r="C41" s="78"/>
      <c r="D41" s="95"/>
      <c r="E41" s="95"/>
      <c r="F41" s="95"/>
      <c r="G41" s="78"/>
      <c r="H41" s="78"/>
      <c r="I41" s="78"/>
      <c r="J41" s="81"/>
      <c r="K41" s="79"/>
      <c r="L41" s="88"/>
      <c r="M41" s="78"/>
      <c r="N41" s="12" t="s">
        <v>56</v>
      </c>
      <c r="O41" s="95"/>
      <c r="P41" s="95"/>
      <c r="Q41" s="79"/>
      <c r="R41" s="79"/>
      <c r="S41" s="79"/>
      <c r="T41" s="79"/>
      <c r="U41" s="95"/>
      <c r="V41" s="95"/>
      <c r="W41" s="95"/>
      <c r="X41" s="95"/>
      <c r="Y41" s="95"/>
      <c r="Z41" s="95"/>
      <c r="AA41" s="78"/>
      <c r="AB41" s="95"/>
      <c r="AC41" s="96"/>
      <c r="AD41" s="97"/>
      <c r="AE41" s="97"/>
    </row>
    <row r="42" spans="2:31" ht="19.5" customHeight="1" x14ac:dyDescent="0.35">
      <c r="B42" s="266"/>
      <c r="C42" s="78"/>
      <c r="D42" s="93"/>
      <c r="E42" s="93"/>
      <c r="F42" s="93"/>
      <c r="G42" s="78"/>
      <c r="H42" s="78"/>
      <c r="I42" s="78"/>
      <c r="J42" s="81"/>
      <c r="K42" s="79"/>
      <c r="L42" s="88"/>
      <c r="M42" s="93"/>
      <c r="N42" s="13" t="s">
        <v>1</v>
      </c>
      <c r="O42" s="93"/>
      <c r="P42" s="93"/>
      <c r="Q42" s="79"/>
      <c r="R42" s="79"/>
      <c r="S42" s="79"/>
      <c r="T42" s="79"/>
      <c r="U42" s="93"/>
      <c r="V42" s="93"/>
      <c r="W42" s="93"/>
      <c r="X42" s="93"/>
      <c r="Y42" s="93"/>
      <c r="Z42" s="93"/>
      <c r="AA42" s="81"/>
      <c r="AB42" s="92"/>
      <c r="AC42" s="98"/>
      <c r="AD42" s="99"/>
      <c r="AE42" s="44"/>
    </row>
    <row r="43" spans="2:31" ht="19.5" customHeight="1" x14ac:dyDescent="0.35">
      <c r="B43" s="4"/>
      <c r="C43" s="85"/>
      <c r="D43" s="4"/>
      <c r="E43" s="4"/>
      <c r="F43" s="4"/>
      <c r="G43" s="4"/>
      <c r="H43" s="4"/>
      <c r="I43" s="4"/>
      <c r="J43" s="24"/>
      <c r="K43" s="4"/>
      <c r="L43" s="4"/>
      <c r="M43" s="4"/>
      <c r="N43" s="4"/>
      <c r="O43" s="4"/>
      <c r="P43" s="14"/>
      <c r="Q43" s="14"/>
      <c r="R43" s="14"/>
      <c r="S43" s="14"/>
      <c r="T43" s="14"/>
      <c r="U43" s="4"/>
      <c r="V43" s="4"/>
      <c r="W43" s="4"/>
      <c r="X43" s="4"/>
      <c r="Y43" s="4"/>
      <c r="Z43" s="4"/>
      <c r="AA43" s="24"/>
      <c r="AB43" s="4"/>
      <c r="AC43" s="4"/>
      <c r="AD43" s="4"/>
      <c r="AE43" s="4"/>
    </row>
    <row r="44" spans="2:31" ht="19.5" customHeight="1" x14ac:dyDescent="0.35">
      <c r="B44" s="264"/>
      <c r="C44" s="78"/>
      <c r="D44" s="78"/>
      <c r="E44" s="78"/>
      <c r="F44" s="78"/>
      <c r="G44" s="78"/>
      <c r="H44" s="78"/>
      <c r="I44" s="78"/>
      <c r="J44" s="81"/>
      <c r="K44" s="79"/>
      <c r="L44" s="88"/>
      <c r="M44" s="78"/>
      <c r="N44" s="13" t="s">
        <v>0</v>
      </c>
      <c r="O44" s="78"/>
      <c r="P44" s="78"/>
      <c r="Q44" s="79"/>
      <c r="R44" s="79"/>
      <c r="S44" s="79"/>
      <c r="T44" s="79"/>
      <c r="U44" s="78"/>
      <c r="V44" s="78"/>
      <c r="W44" s="78"/>
      <c r="X44" s="78"/>
      <c r="Y44" s="78"/>
      <c r="Z44" s="78"/>
      <c r="AA44" s="81"/>
      <c r="AB44" s="2"/>
      <c r="AC44" s="3"/>
      <c r="AD44" s="44"/>
      <c r="AE44" s="44"/>
    </row>
    <row r="45" spans="2:31" ht="19.5" customHeight="1" x14ac:dyDescent="0.35">
      <c r="B45" s="265"/>
      <c r="C45" s="78"/>
      <c r="D45" s="95"/>
      <c r="E45" s="95"/>
      <c r="F45" s="95"/>
      <c r="G45" s="78"/>
      <c r="H45" s="78"/>
      <c r="I45" s="78"/>
      <c r="J45" s="81"/>
      <c r="K45" s="79"/>
      <c r="L45" s="88"/>
      <c r="M45" s="95"/>
      <c r="N45" s="12" t="s">
        <v>56</v>
      </c>
      <c r="O45" s="95"/>
      <c r="P45" s="95"/>
      <c r="Q45" s="79"/>
      <c r="R45" s="79"/>
      <c r="S45" s="79"/>
      <c r="T45" s="79"/>
      <c r="U45" s="95"/>
      <c r="V45" s="95"/>
      <c r="W45" s="95"/>
      <c r="X45" s="95"/>
      <c r="Y45" s="95"/>
      <c r="Z45" s="95"/>
      <c r="AA45" s="81"/>
      <c r="AB45" s="95"/>
      <c r="AC45" s="96"/>
      <c r="AD45" s="97"/>
      <c r="AE45" s="44"/>
    </row>
    <row r="46" spans="2:31" ht="19.5" customHeight="1" x14ac:dyDescent="0.35">
      <c r="B46" s="266"/>
      <c r="C46" s="78"/>
      <c r="D46" s="95"/>
      <c r="E46" s="95"/>
      <c r="F46" s="95"/>
      <c r="G46" s="78"/>
      <c r="H46" s="78"/>
      <c r="I46" s="78"/>
      <c r="J46" s="81"/>
      <c r="K46" s="79"/>
      <c r="L46" s="88"/>
      <c r="M46" s="95"/>
      <c r="N46" s="13" t="s">
        <v>1</v>
      </c>
      <c r="O46" s="95"/>
      <c r="P46" s="95"/>
      <c r="Q46" s="79"/>
      <c r="R46" s="79"/>
      <c r="S46" s="79"/>
      <c r="T46" s="79"/>
      <c r="U46" s="95"/>
      <c r="V46" s="95"/>
      <c r="W46" s="95"/>
      <c r="X46" s="95"/>
      <c r="Y46" s="95"/>
      <c r="Z46" s="95"/>
      <c r="AA46" s="81"/>
      <c r="AB46" s="2"/>
      <c r="AC46" s="3"/>
      <c r="AD46" s="44"/>
      <c r="AE46" s="44"/>
    </row>
    <row r="47" spans="2:31" ht="19.5" customHeight="1" x14ac:dyDescent="0.35">
      <c r="B47" s="4"/>
      <c r="C47" s="85"/>
      <c r="D47" s="4"/>
      <c r="E47" s="4"/>
      <c r="F47" s="4"/>
      <c r="G47" s="4"/>
      <c r="H47" s="4"/>
      <c r="I47" s="4"/>
      <c r="J47" s="24"/>
      <c r="K47" s="4"/>
      <c r="L47" s="4"/>
      <c r="M47" s="4"/>
      <c r="N47" s="4"/>
      <c r="O47" s="4"/>
      <c r="P47" s="14"/>
      <c r="Q47" s="14"/>
      <c r="R47" s="14"/>
      <c r="S47" s="14"/>
      <c r="T47" s="14"/>
      <c r="U47" s="4"/>
      <c r="V47" s="4"/>
      <c r="W47" s="4"/>
      <c r="X47" s="4"/>
      <c r="Y47" s="4"/>
      <c r="Z47" s="4"/>
      <c r="AA47" s="24"/>
      <c r="AB47" s="4"/>
      <c r="AC47" s="4"/>
      <c r="AD47" s="4"/>
      <c r="AE47" s="4"/>
    </row>
    <row r="48" spans="2:31" ht="19.5" customHeight="1" x14ac:dyDescent="0.35">
      <c r="B48" s="264"/>
      <c r="C48" s="78"/>
      <c r="D48" s="78"/>
      <c r="E48" s="78"/>
      <c r="F48" s="78"/>
      <c r="G48" s="78"/>
      <c r="H48" s="78"/>
      <c r="I48" s="78"/>
      <c r="J48" s="81"/>
      <c r="K48" s="79"/>
      <c r="L48" s="88"/>
      <c r="M48" s="78"/>
      <c r="N48" s="13" t="s">
        <v>0</v>
      </c>
      <c r="O48" s="78"/>
      <c r="P48" s="78"/>
      <c r="Q48" s="79"/>
      <c r="R48" s="79"/>
      <c r="S48" s="79"/>
      <c r="T48" s="79"/>
      <c r="U48" s="78"/>
      <c r="V48" s="78"/>
      <c r="W48" s="78"/>
      <c r="X48" s="78"/>
      <c r="Y48" s="78"/>
      <c r="Z48" s="78"/>
      <c r="AA48" s="81"/>
      <c r="AB48" s="78"/>
      <c r="AC48" s="78"/>
      <c r="AD48" s="78"/>
      <c r="AE48" s="78"/>
    </row>
    <row r="49" spans="2:31" ht="19.5" customHeight="1" x14ac:dyDescent="0.35">
      <c r="B49" s="265"/>
      <c r="C49" s="78"/>
      <c r="D49" s="78"/>
      <c r="E49" s="78"/>
      <c r="F49" s="78"/>
      <c r="G49" s="78"/>
      <c r="H49" s="78"/>
      <c r="I49" s="78"/>
      <c r="J49" s="81"/>
      <c r="K49" s="79"/>
      <c r="L49" s="88"/>
      <c r="M49" s="78"/>
      <c r="N49" s="12" t="s">
        <v>56</v>
      </c>
      <c r="O49" s="78"/>
      <c r="P49" s="78"/>
      <c r="Q49" s="79"/>
      <c r="R49" s="79"/>
      <c r="S49" s="79"/>
      <c r="T49" s="79"/>
      <c r="U49" s="78"/>
      <c r="V49" s="78"/>
      <c r="W49" s="78"/>
      <c r="X49" s="78"/>
      <c r="Y49" s="78"/>
      <c r="Z49" s="78"/>
      <c r="AA49" s="81"/>
      <c r="AB49" s="93"/>
      <c r="AC49" s="94"/>
      <c r="AD49" s="100"/>
      <c r="AE49" s="100"/>
    </row>
    <row r="50" spans="2:31" ht="19.5" customHeight="1" x14ac:dyDescent="0.35">
      <c r="B50" s="266"/>
      <c r="C50" s="78"/>
      <c r="D50" s="93"/>
      <c r="E50" s="93"/>
      <c r="F50" s="93"/>
      <c r="G50" s="78"/>
      <c r="H50" s="78"/>
      <c r="I50" s="78"/>
      <c r="J50" s="81"/>
      <c r="K50" s="79"/>
      <c r="L50" s="88"/>
      <c r="M50" s="93"/>
      <c r="N50" s="13" t="s">
        <v>1</v>
      </c>
      <c r="O50" s="93"/>
      <c r="P50" s="93"/>
      <c r="Q50" s="79"/>
      <c r="R50" s="79"/>
      <c r="S50" s="79"/>
      <c r="T50" s="79"/>
      <c r="U50" s="93"/>
      <c r="V50" s="93"/>
      <c r="W50" s="93"/>
      <c r="X50" s="93"/>
      <c r="Y50" s="93"/>
      <c r="Z50" s="93"/>
      <c r="AA50" s="81"/>
      <c r="AB50" s="92"/>
      <c r="AC50" s="98"/>
      <c r="AD50" s="99"/>
      <c r="AE50" s="44"/>
    </row>
    <row r="51" spans="2:31" ht="19.5" customHeight="1" x14ac:dyDescent="0.35">
      <c r="B51" s="4"/>
      <c r="C51" s="85"/>
      <c r="D51" s="4"/>
      <c r="E51" s="4"/>
      <c r="F51" s="4"/>
      <c r="G51" s="4"/>
      <c r="H51" s="4"/>
      <c r="I51" s="4"/>
      <c r="J51" s="24"/>
      <c r="K51" s="4"/>
      <c r="L51" s="4"/>
      <c r="M51" s="4"/>
      <c r="N51" s="4"/>
      <c r="O51" s="4"/>
      <c r="P51" s="14"/>
      <c r="Q51" s="14"/>
      <c r="R51" s="14"/>
      <c r="S51" s="14"/>
      <c r="T51" s="14"/>
      <c r="U51" s="4"/>
      <c r="V51" s="4"/>
      <c r="W51" s="4"/>
      <c r="X51" s="4"/>
      <c r="Y51" s="4"/>
      <c r="Z51" s="4"/>
      <c r="AA51" s="24"/>
      <c r="AB51" s="4"/>
      <c r="AC51" s="4"/>
      <c r="AD51" s="4"/>
      <c r="AE51" s="4"/>
    </row>
    <row r="52" spans="2:31" ht="19.5" customHeight="1" x14ac:dyDescent="0.35">
      <c r="B52" s="264"/>
      <c r="C52" s="78"/>
      <c r="D52" s="78"/>
      <c r="E52" s="78"/>
      <c r="F52" s="78"/>
      <c r="G52" s="78"/>
      <c r="H52" s="78"/>
      <c r="I52" s="78"/>
      <c r="J52" s="81"/>
      <c r="K52" s="79"/>
      <c r="L52" s="88"/>
      <c r="M52" s="3"/>
      <c r="N52" s="13" t="s">
        <v>0</v>
      </c>
      <c r="O52" s="78"/>
      <c r="P52" s="78"/>
      <c r="Q52" s="79"/>
      <c r="R52" s="79"/>
      <c r="S52" s="79"/>
      <c r="T52" s="79"/>
      <c r="U52" s="78"/>
      <c r="V52" s="78"/>
      <c r="W52" s="78"/>
      <c r="X52" s="78"/>
      <c r="Y52" s="78"/>
      <c r="Z52" s="78"/>
      <c r="AA52" s="81"/>
      <c r="AB52" s="78"/>
      <c r="AC52" s="89"/>
      <c r="AD52" s="83"/>
      <c r="AE52" s="83"/>
    </row>
    <row r="53" spans="2:31" ht="19.5" customHeight="1" x14ac:dyDescent="0.35">
      <c r="B53" s="265"/>
      <c r="C53" s="78"/>
      <c r="D53" s="78"/>
      <c r="E53" s="78"/>
      <c r="F53" s="78"/>
      <c r="G53" s="78"/>
      <c r="H53" s="78"/>
      <c r="I53" s="78"/>
      <c r="J53" s="81"/>
      <c r="K53" s="79"/>
      <c r="L53" s="88"/>
      <c r="M53" s="3"/>
      <c r="N53" s="12" t="s">
        <v>56</v>
      </c>
      <c r="O53" s="78"/>
      <c r="P53" s="78"/>
      <c r="Q53" s="79"/>
      <c r="R53" s="79"/>
      <c r="S53" s="79"/>
      <c r="T53" s="79"/>
      <c r="U53" s="78"/>
      <c r="V53" s="78"/>
      <c r="W53" s="78"/>
      <c r="X53" s="78"/>
      <c r="Y53" s="78"/>
      <c r="Z53" s="78"/>
      <c r="AA53" s="81"/>
      <c r="AB53" s="78"/>
      <c r="AC53" s="89"/>
      <c r="AD53" s="83"/>
      <c r="AE53" s="83"/>
    </row>
    <row r="54" spans="2:31" ht="19.5" customHeight="1" x14ac:dyDescent="0.35">
      <c r="B54" s="266"/>
      <c r="C54" s="78"/>
      <c r="D54" s="78"/>
      <c r="E54" s="78"/>
      <c r="F54" s="78"/>
      <c r="G54" s="78"/>
      <c r="H54" s="78"/>
      <c r="I54" s="78"/>
      <c r="J54" s="81"/>
      <c r="K54" s="79"/>
      <c r="L54" s="88"/>
      <c r="M54" s="3"/>
      <c r="N54" s="13" t="s">
        <v>1</v>
      </c>
      <c r="O54" s="78"/>
      <c r="P54" s="2"/>
      <c r="Q54" s="79"/>
      <c r="R54" s="79"/>
      <c r="S54" s="79"/>
      <c r="T54" s="79"/>
      <c r="U54" s="2"/>
      <c r="V54" s="2"/>
      <c r="W54" s="78"/>
      <c r="X54" s="78"/>
      <c r="Y54" s="78"/>
      <c r="Z54" s="78"/>
      <c r="AA54" s="81"/>
      <c r="AB54" s="78"/>
      <c r="AC54" s="89"/>
      <c r="AD54" s="83"/>
      <c r="AE54" s="83"/>
    </row>
    <row r="55" spans="2:31" ht="19.5" customHeight="1" x14ac:dyDescent="0.35">
      <c r="B55" s="4"/>
      <c r="C55" s="85"/>
      <c r="D55" s="4"/>
      <c r="E55" s="4"/>
      <c r="F55" s="4"/>
      <c r="G55" s="4"/>
      <c r="H55" s="4"/>
      <c r="I55" s="4"/>
      <c r="J55" s="24"/>
      <c r="K55" s="4"/>
      <c r="L55" s="4"/>
      <c r="M55" s="4"/>
      <c r="N55" s="4"/>
      <c r="O55" s="4"/>
      <c r="P55" s="14"/>
      <c r="Q55" s="14"/>
      <c r="R55" s="14"/>
      <c r="S55" s="14"/>
      <c r="T55" s="14"/>
      <c r="U55" s="4"/>
      <c r="V55" s="4"/>
      <c r="W55" s="4"/>
      <c r="X55" s="4"/>
      <c r="Y55" s="4"/>
      <c r="Z55" s="4"/>
      <c r="AA55" s="24"/>
      <c r="AB55" s="4"/>
      <c r="AC55" s="4"/>
      <c r="AD55" s="4"/>
      <c r="AE55" s="4"/>
    </row>
    <row r="56" spans="2:31" ht="19.5" customHeight="1" x14ac:dyDescent="0.35">
      <c r="B56" s="259"/>
      <c r="C56" s="78"/>
      <c r="D56" s="2"/>
      <c r="E56" s="2"/>
      <c r="F56" s="2"/>
      <c r="G56" s="2"/>
      <c r="H56" s="2"/>
      <c r="I56" s="2"/>
      <c r="J56" s="23"/>
      <c r="K56" s="1"/>
      <c r="L56" s="2"/>
      <c r="M56" s="3"/>
      <c r="N56" s="13" t="s">
        <v>0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3"/>
      <c r="AB56" s="2"/>
      <c r="AC56" s="3"/>
      <c r="AD56" s="44"/>
      <c r="AE56" s="44"/>
    </row>
    <row r="57" spans="2:31" ht="19.5" customHeight="1" x14ac:dyDescent="0.35">
      <c r="B57" s="260"/>
      <c r="C57" s="78"/>
      <c r="D57" s="2"/>
      <c r="E57" s="2"/>
      <c r="F57" s="2"/>
      <c r="G57" s="2"/>
      <c r="H57" s="2"/>
      <c r="I57" s="2"/>
      <c r="J57" s="23"/>
      <c r="K57" s="1"/>
      <c r="L57" s="2"/>
      <c r="M57" s="3"/>
      <c r="N57" s="12" t="s">
        <v>56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3"/>
      <c r="AB57" s="2"/>
      <c r="AC57" s="3"/>
      <c r="AD57" s="44"/>
      <c r="AE57" s="44"/>
    </row>
    <row r="58" spans="2:31" ht="19.5" customHeight="1" x14ac:dyDescent="0.35">
      <c r="B58" s="261"/>
      <c r="C58" s="78"/>
      <c r="D58" s="2"/>
      <c r="E58" s="2"/>
      <c r="F58" s="2"/>
      <c r="G58" s="2"/>
      <c r="H58" s="2"/>
      <c r="I58" s="2"/>
      <c r="J58" s="23"/>
      <c r="K58" s="1"/>
      <c r="L58" s="2"/>
      <c r="M58" s="3"/>
      <c r="N58" s="13" t="s"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3"/>
      <c r="AB58" s="2"/>
      <c r="AC58" s="3"/>
      <c r="AD58" s="44"/>
      <c r="AE58" s="44"/>
    </row>
    <row r="59" spans="2:31" ht="19.5" customHeight="1" x14ac:dyDescent="0.35">
      <c r="B59" s="4"/>
      <c r="C59" s="85"/>
      <c r="D59" s="4"/>
      <c r="E59" s="4"/>
      <c r="F59" s="4"/>
      <c r="G59" s="4"/>
      <c r="H59" s="4"/>
      <c r="I59" s="4"/>
      <c r="J59" s="24"/>
      <c r="K59" s="4"/>
      <c r="L59" s="4"/>
      <c r="M59" s="4"/>
      <c r="N59" s="4"/>
      <c r="O59" s="4"/>
      <c r="P59" s="14"/>
      <c r="Q59" s="14"/>
      <c r="R59" s="14"/>
      <c r="S59" s="14"/>
      <c r="T59" s="14"/>
      <c r="U59" s="4"/>
      <c r="V59" s="4"/>
      <c r="W59" s="4"/>
      <c r="X59" s="4"/>
      <c r="Y59" s="4"/>
      <c r="Z59" s="4"/>
      <c r="AA59" s="24"/>
      <c r="AB59" s="4"/>
      <c r="AC59" s="4"/>
      <c r="AD59" s="4"/>
      <c r="AE59" s="4"/>
    </row>
    <row r="60" spans="2:31" ht="19.5" customHeight="1" x14ac:dyDescent="0.35">
      <c r="B60" s="259"/>
      <c r="C60" s="78"/>
      <c r="D60" s="2"/>
      <c r="E60" s="2"/>
      <c r="F60" s="2"/>
      <c r="G60" s="2"/>
      <c r="H60" s="2"/>
      <c r="I60" s="2"/>
      <c r="J60" s="23"/>
      <c r="K60" s="1"/>
      <c r="L60" s="2"/>
      <c r="M60" s="3"/>
      <c r="N60" s="13" t="s">
        <v>0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3"/>
      <c r="AB60" s="2"/>
      <c r="AC60" s="3"/>
      <c r="AD60" s="44"/>
      <c r="AE60" s="44"/>
    </row>
    <row r="61" spans="2:31" ht="19.5" customHeight="1" x14ac:dyDescent="0.35">
      <c r="B61" s="260"/>
      <c r="C61" s="78"/>
      <c r="D61" s="2"/>
      <c r="E61" s="2"/>
      <c r="F61" s="2"/>
      <c r="G61" s="2"/>
      <c r="H61" s="2"/>
      <c r="I61" s="2"/>
      <c r="J61" s="23"/>
      <c r="K61" s="1"/>
      <c r="L61" s="2"/>
      <c r="M61" s="3"/>
      <c r="N61" s="12" t="s">
        <v>56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3"/>
      <c r="AB61" s="2"/>
      <c r="AC61" s="3"/>
      <c r="AD61" s="44"/>
      <c r="AE61" s="44"/>
    </row>
    <row r="62" spans="2:31" ht="19.5" customHeight="1" x14ac:dyDescent="0.35">
      <c r="B62" s="261"/>
      <c r="C62" s="78"/>
      <c r="D62" s="2"/>
      <c r="E62" s="2"/>
      <c r="F62" s="2"/>
      <c r="G62" s="2"/>
      <c r="H62" s="2"/>
      <c r="I62" s="2"/>
      <c r="J62" s="23"/>
      <c r="K62" s="1"/>
      <c r="L62" s="2"/>
      <c r="M62" s="3"/>
      <c r="N62" s="13" t="s"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3"/>
      <c r="AB62" s="2"/>
      <c r="AC62" s="3"/>
      <c r="AD62" s="44"/>
      <c r="AE62" s="44"/>
    </row>
    <row r="63" spans="2:31" ht="19.5" customHeight="1" x14ac:dyDescent="0.35">
      <c r="B63" s="4"/>
      <c r="C63" s="85"/>
      <c r="D63" s="4"/>
      <c r="E63" s="4"/>
      <c r="F63" s="4"/>
      <c r="G63" s="4"/>
      <c r="H63" s="4"/>
      <c r="I63" s="4"/>
      <c r="J63" s="24"/>
      <c r="K63" s="4"/>
      <c r="L63" s="4"/>
      <c r="M63" s="4"/>
      <c r="N63" s="4"/>
      <c r="O63" s="4"/>
      <c r="P63" s="14"/>
      <c r="Q63" s="14"/>
      <c r="R63" s="14"/>
      <c r="S63" s="14"/>
      <c r="T63" s="14"/>
      <c r="U63" s="4"/>
      <c r="V63" s="4"/>
      <c r="W63" s="4"/>
      <c r="X63" s="4"/>
      <c r="Y63" s="4"/>
      <c r="Z63" s="4"/>
      <c r="AA63" s="24"/>
      <c r="AB63" s="4"/>
      <c r="AC63" s="4"/>
      <c r="AD63" s="4"/>
      <c r="AE63" s="4"/>
    </row>
    <row r="64" spans="2:31" ht="19.5" customHeight="1" x14ac:dyDescent="0.35">
      <c r="B64" s="259"/>
      <c r="C64" s="78"/>
      <c r="D64" s="2"/>
      <c r="E64" s="2"/>
      <c r="F64" s="2"/>
      <c r="G64" s="2"/>
      <c r="H64" s="2"/>
      <c r="I64" s="2"/>
      <c r="J64" s="23"/>
      <c r="K64" s="1"/>
      <c r="L64" s="2"/>
      <c r="M64" s="3"/>
      <c r="N64" s="13" t="s">
        <v>0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3"/>
      <c r="AB64" s="2"/>
      <c r="AC64" s="3"/>
      <c r="AD64" s="44"/>
      <c r="AE64" s="44"/>
    </row>
    <row r="65" spans="2:31" ht="19.5" customHeight="1" x14ac:dyDescent="0.35">
      <c r="B65" s="260"/>
      <c r="C65" s="78"/>
      <c r="D65" s="2"/>
      <c r="E65" s="2"/>
      <c r="F65" s="2"/>
      <c r="G65" s="2"/>
      <c r="H65" s="2"/>
      <c r="I65" s="2"/>
      <c r="J65" s="23"/>
      <c r="K65" s="1"/>
      <c r="L65" s="2"/>
      <c r="M65" s="3"/>
      <c r="N65" s="12" t="s">
        <v>56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3"/>
      <c r="AB65" s="2"/>
      <c r="AC65" s="3"/>
      <c r="AD65" s="44"/>
      <c r="AE65" s="44"/>
    </row>
    <row r="66" spans="2:31" ht="19.5" customHeight="1" x14ac:dyDescent="0.35">
      <c r="B66" s="261"/>
      <c r="C66" s="78"/>
      <c r="D66" s="2"/>
      <c r="E66" s="2"/>
      <c r="F66" s="2"/>
      <c r="G66" s="2"/>
      <c r="H66" s="2"/>
      <c r="I66" s="2"/>
      <c r="J66" s="23"/>
      <c r="K66" s="1"/>
      <c r="L66" s="2"/>
      <c r="M66" s="3"/>
      <c r="N66" s="13" t="s"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3"/>
      <c r="AB66" s="2"/>
      <c r="AC66" s="3"/>
      <c r="AD66" s="44"/>
      <c r="AE66" s="44"/>
    </row>
    <row r="67" spans="2:31" ht="19.5" customHeight="1" x14ac:dyDescent="0.35">
      <c r="B67" s="4"/>
      <c r="C67" s="85"/>
      <c r="D67" s="4"/>
      <c r="E67" s="4"/>
      <c r="F67" s="4"/>
      <c r="G67" s="4"/>
      <c r="H67" s="4"/>
      <c r="I67" s="4"/>
      <c r="J67" s="24"/>
      <c r="K67" s="4"/>
      <c r="L67" s="4"/>
      <c r="M67" s="4"/>
      <c r="N67" s="4"/>
      <c r="O67" s="4"/>
      <c r="P67" s="14"/>
      <c r="Q67" s="14"/>
      <c r="R67" s="14"/>
      <c r="S67" s="14"/>
      <c r="T67" s="14"/>
      <c r="U67" s="4"/>
      <c r="V67" s="4"/>
      <c r="W67" s="4"/>
      <c r="X67" s="4"/>
      <c r="Y67" s="4"/>
      <c r="Z67" s="4"/>
      <c r="AA67" s="24"/>
      <c r="AB67" s="4"/>
      <c r="AC67" s="4"/>
      <c r="AD67" s="4"/>
      <c r="AE67" s="4"/>
    </row>
    <row r="68" spans="2:31" ht="19.5" customHeight="1" x14ac:dyDescent="0.35">
      <c r="B68" s="259"/>
      <c r="C68" s="78"/>
      <c r="D68" s="2"/>
      <c r="E68" s="2"/>
      <c r="F68" s="2"/>
      <c r="G68" s="2"/>
      <c r="H68" s="2"/>
      <c r="I68" s="2"/>
      <c r="J68" s="23"/>
      <c r="K68" s="1"/>
      <c r="L68" s="2"/>
      <c r="M68" s="3"/>
      <c r="N68" s="13" t="s">
        <v>0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3"/>
      <c r="AB68" s="2"/>
      <c r="AC68" s="3"/>
      <c r="AD68" s="44"/>
      <c r="AE68" s="44"/>
    </row>
    <row r="69" spans="2:31" ht="19.5" customHeight="1" x14ac:dyDescent="0.35">
      <c r="B69" s="260"/>
      <c r="C69" s="86"/>
      <c r="D69" s="5"/>
      <c r="E69" s="5"/>
      <c r="F69" s="5"/>
      <c r="G69" s="5"/>
      <c r="H69" s="5"/>
      <c r="I69" s="5"/>
      <c r="J69" s="69"/>
      <c r="K69" s="2"/>
      <c r="L69" s="5"/>
      <c r="M69" s="6"/>
      <c r="N69" s="12" t="s">
        <v>56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69"/>
      <c r="AB69" s="5"/>
      <c r="AC69" s="6"/>
      <c r="AD69" s="70"/>
      <c r="AE69" s="70"/>
    </row>
    <row r="70" spans="2:31" ht="19.5" customHeight="1" thickBot="1" x14ac:dyDescent="0.4">
      <c r="B70" s="277"/>
      <c r="C70" s="86"/>
      <c r="D70" s="5"/>
      <c r="E70" s="5"/>
      <c r="F70" s="5"/>
      <c r="G70" s="5"/>
      <c r="H70" s="5"/>
      <c r="I70" s="5"/>
      <c r="J70" s="25"/>
      <c r="K70" s="67"/>
      <c r="L70" s="5"/>
      <c r="M70" s="6"/>
      <c r="N70" s="15" t="s">
        <v>1</v>
      </c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25"/>
      <c r="AB70" s="5"/>
      <c r="AC70" s="6"/>
      <c r="AD70" s="60"/>
      <c r="AE70" s="60"/>
    </row>
    <row r="71" spans="2:31" ht="19.5" customHeight="1" thickTop="1" x14ac:dyDescent="0.35">
      <c r="B71" s="16" t="s">
        <v>2</v>
      </c>
      <c r="C71" s="17"/>
      <c r="D71" s="17"/>
      <c r="E71" s="17"/>
      <c r="F71" s="17"/>
      <c r="G71" s="17"/>
      <c r="H71" s="17"/>
      <c r="I71" s="17"/>
      <c r="J71" s="26">
        <f>J32+J36+J40+J44+J48+J52+J56+J60+J64+J68</f>
        <v>0</v>
      </c>
      <c r="K71" s="18"/>
      <c r="L71" s="17"/>
      <c r="M71" s="19"/>
      <c r="N71" s="18" t="s">
        <v>0</v>
      </c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77" t="e">
        <f>AA32+AA36+#REF!+AA44+AA48+AA52+AA56+AA60+AA64+AA68</f>
        <v>#REF!</v>
      </c>
      <c r="AB71" s="17"/>
      <c r="AC71" s="17"/>
      <c r="AD71" s="61"/>
      <c r="AE71" s="61"/>
    </row>
    <row r="72" spans="2:31" ht="19.5" customHeight="1" x14ac:dyDescent="0.35">
      <c r="B72" s="71"/>
      <c r="C72" s="61"/>
      <c r="D72" s="61"/>
      <c r="E72" s="61"/>
      <c r="F72" s="61"/>
      <c r="G72" s="61"/>
      <c r="H72" s="61"/>
      <c r="I72" s="61"/>
      <c r="J72" s="23">
        <f>J33+J37+J41+J45+J49+J53+J57+J61+J65+J69</f>
        <v>0</v>
      </c>
      <c r="K72" s="12"/>
      <c r="L72" s="61"/>
      <c r="M72" s="72"/>
      <c r="N72" s="12" t="s">
        <v>56</v>
      </c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26"/>
      <c r="AB72" s="61"/>
      <c r="AC72" s="61"/>
      <c r="AD72" s="61"/>
      <c r="AE72" s="61"/>
    </row>
    <row r="73" spans="2:31" ht="19.5" customHeight="1" x14ac:dyDescent="0.35">
      <c r="B73" s="20"/>
      <c r="C73" s="20"/>
      <c r="D73" s="20"/>
      <c r="E73" s="20"/>
      <c r="F73" s="20"/>
      <c r="G73" s="20"/>
      <c r="H73" s="20"/>
      <c r="I73" s="20"/>
      <c r="J73" s="23">
        <f>J34+J38+J42+J46+J50+J54+J58+J62+J66+J70</f>
        <v>0</v>
      </c>
      <c r="K73" s="13"/>
      <c r="L73" s="20"/>
      <c r="M73" s="21"/>
      <c r="N73" s="13" t="s">
        <v>1</v>
      </c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3">
        <f>AA34+AA38+AA42+AA46+AA50+AA54+AA58+AA62+AA66+AA70</f>
        <v>0</v>
      </c>
      <c r="AB73" s="20"/>
      <c r="AC73" s="20"/>
      <c r="AD73" s="20"/>
      <c r="AE73" s="20"/>
    </row>
    <row r="74" spans="2:31" x14ac:dyDescent="0.35">
      <c r="B74" s="37"/>
    </row>
    <row r="75" spans="2:31" x14ac:dyDescent="0.35">
      <c r="B75" s="267" t="s">
        <v>86</v>
      </c>
      <c r="C75" s="267"/>
      <c r="D75" s="267"/>
      <c r="E75" s="267"/>
    </row>
    <row r="76" spans="2:31" x14ac:dyDescent="0.35">
      <c r="B76" s="267"/>
      <c r="C76" s="267"/>
      <c r="D76" s="267"/>
      <c r="E76" s="267"/>
    </row>
    <row r="77" spans="2:31" x14ac:dyDescent="0.35">
      <c r="B77" s="267"/>
      <c r="C77" s="267"/>
      <c r="D77" s="267"/>
      <c r="E77" s="267"/>
      <c r="M77" s="48"/>
    </row>
    <row r="78" spans="2:31" x14ac:dyDescent="0.35">
      <c r="L78" s="48" t="s">
        <v>87</v>
      </c>
    </row>
  </sheetData>
  <mergeCells count="31">
    <mergeCell ref="B75:E77"/>
    <mergeCell ref="F2:H2"/>
    <mergeCell ref="C10:H10"/>
    <mergeCell ref="C11:H11"/>
    <mergeCell ref="B36:B38"/>
    <mergeCell ref="B64:B66"/>
    <mergeCell ref="G17:I17"/>
    <mergeCell ref="H25:I25"/>
    <mergeCell ref="G20:I20"/>
    <mergeCell ref="G22:I22"/>
    <mergeCell ref="G24:I24"/>
    <mergeCell ref="G23:I23"/>
    <mergeCell ref="B32:B34"/>
    <mergeCell ref="B68:B70"/>
    <mergeCell ref="B48:B50"/>
    <mergeCell ref="B60:B62"/>
    <mergeCell ref="O30:P30"/>
    <mergeCell ref="U30:V30"/>
    <mergeCell ref="AD30:AE30"/>
    <mergeCell ref="H26:I26"/>
    <mergeCell ref="B56:B58"/>
    <mergeCell ref="Q30:R30"/>
    <mergeCell ref="AA30:AC30"/>
    <mergeCell ref="S30:T30"/>
    <mergeCell ref="Y30:Z30"/>
    <mergeCell ref="W30:X30"/>
    <mergeCell ref="G27:I27"/>
    <mergeCell ref="B40:B42"/>
    <mergeCell ref="B52:B54"/>
    <mergeCell ref="B44:B46"/>
    <mergeCell ref="C30:M30"/>
  </mergeCells>
  <phoneticPr fontId="2" type="noConversion"/>
  <printOptions horizontalCentered="1" verticalCentered="1"/>
  <pageMargins left="0.25" right="0.25" top="0.25" bottom="0.25" header="0.25" footer="0.25"/>
  <pageSetup scale="30" orientation="landscape" r:id="rId1"/>
  <headerFooter alignWithMargins="0">
    <oddHeader xml:space="preserve">&amp;C&amp;"Times New Roman,Bold"&amp;14Procurement Plan-&amp;A </oddHeader>
    <oddFooter>&amp;L&amp;"Times New Roman,Regular"&amp;F&amp;C&amp;"Times New Roman,Regular"&amp;P of &amp;N&amp;R&amp;"Times New Roman,Regular"&amp;D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J56"/>
  <sheetViews>
    <sheetView view="pageBreakPreview" zoomScale="75" zoomScaleNormal="75" zoomScaleSheetLayoutView="75" workbookViewId="0">
      <pane ySplit="1" topLeftCell="A14" activePane="bottomLeft" state="frozen"/>
      <selection pane="bottomLeft" activeCell="L15" sqref="L15"/>
    </sheetView>
  </sheetViews>
  <sheetFormatPr baseColWidth="10" defaultColWidth="11.453125" defaultRowHeight="15.5" x14ac:dyDescent="0.35"/>
  <cols>
    <col min="1" max="1" width="3.453125" style="7" customWidth="1"/>
    <col min="2" max="2" width="49.54296875" style="7" customWidth="1"/>
    <col min="3" max="3" width="16.81640625" style="7" customWidth="1"/>
    <col min="4" max="4" width="15.54296875" style="7" customWidth="1"/>
    <col min="5" max="5" width="18.453125" style="7" customWidth="1"/>
    <col min="6" max="6" width="13" style="7" customWidth="1"/>
    <col min="7" max="7" width="15.54296875" style="7" customWidth="1"/>
    <col min="8" max="8" width="11.1796875" style="7" bestFit="1" customWidth="1"/>
    <col min="9" max="9" width="13.1796875" style="7" customWidth="1"/>
    <col min="10" max="10" width="9.54296875" style="7" customWidth="1"/>
    <col min="11" max="18" width="12.54296875" style="7" customWidth="1"/>
    <col min="19" max="19" width="13.453125" style="101" bestFit="1" customWidth="1"/>
    <col min="20" max="20" width="13.81640625" style="101" bestFit="1" customWidth="1"/>
    <col min="21" max="23" width="13.81640625" style="7" customWidth="1"/>
    <col min="24" max="24" width="15.453125" style="7" customWidth="1"/>
    <col min="25" max="25" width="15.1796875" style="7" customWidth="1"/>
    <col min="26" max="26" width="13.81640625" style="7" customWidth="1"/>
    <col min="27" max="27" width="16.54296875" style="7" customWidth="1"/>
    <col min="28" max="29" width="13.81640625" style="7" customWidth="1"/>
    <col min="30" max="32" width="15.453125" style="7" customWidth="1"/>
    <col min="33" max="33" width="12.453125" style="7" customWidth="1"/>
    <col min="34" max="34" width="13.453125" style="7" customWidth="1"/>
    <col min="35" max="16384" width="11.453125" style="7"/>
  </cols>
  <sheetData>
    <row r="2" spans="1:8" ht="17.5" x14ac:dyDescent="0.35">
      <c r="F2" s="268" t="s">
        <v>115</v>
      </c>
      <c r="G2" s="268"/>
      <c r="H2" s="268"/>
    </row>
    <row r="3" spans="1:8" ht="17.5" x14ac:dyDescent="0.35">
      <c r="A3" s="7" t="s">
        <v>31</v>
      </c>
      <c r="B3" s="64" t="s">
        <v>32</v>
      </c>
      <c r="C3" s="62"/>
      <c r="D3" s="62"/>
      <c r="E3" s="62"/>
    </row>
    <row r="4" spans="1:8" x14ac:dyDescent="0.35">
      <c r="B4" s="31" t="s">
        <v>5</v>
      </c>
      <c r="C4" s="208" t="s">
        <v>130</v>
      </c>
      <c r="D4" s="208"/>
      <c r="E4" s="208"/>
      <c r="F4" s="208"/>
      <c r="G4" s="208"/>
      <c r="H4" s="208"/>
    </row>
    <row r="5" spans="1:8" x14ac:dyDescent="0.35">
      <c r="B5" s="31" t="s">
        <v>52</v>
      </c>
      <c r="C5" s="209" t="s">
        <v>138</v>
      </c>
      <c r="D5" s="210"/>
      <c r="E5" s="210"/>
      <c r="F5" s="210"/>
      <c r="G5" s="210"/>
      <c r="H5" s="210"/>
    </row>
    <row r="6" spans="1:8" x14ac:dyDescent="0.35">
      <c r="B6" s="31" t="s">
        <v>54</v>
      </c>
      <c r="C6" s="211" t="s">
        <v>139</v>
      </c>
      <c r="D6" s="210"/>
      <c r="E6" s="210"/>
      <c r="F6" s="210"/>
      <c r="G6" s="212"/>
      <c r="H6" s="212"/>
    </row>
    <row r="7" spans="1:8" x14ac:dyDescent="0.35">
      <c r="B7" s="8" t="s">
        <v>105</v>
      </c>
      <c r="C7" s="211">
        <v>5590155000101</v>
      </c>
      <c r="D7" s="210"/>
      <c r="E7" s="212"/>
      <c r="F7" s="208"/>
      <c r="G7" s="213"/>
      <c r="H7" s="213"/>
    </row>
    <row r="8" spans="1:8" x14ac:dyDescent="0.35">
      <c r="B8" s="8" t="s">
        <v>55</v>
      </c>
      <c r="C8" s="208" t="s">
        <v>129</v>
      </c>
      <c r="D8" s="208"/>
      <c r="E8" s="213"/>
      <c r="F8" s="213"/>
      <c r="G8" s="213"/>
      <c r="H8" s="213"/>
    </row>
    <row r="9" spans="1:8" x14ac:dyDescent="0.35">
      <c r="B9" s="8" t="s">
        <v>28</v>
      </c>
      <c r="C9" s="213" t="s">
        <v>148</v>
      </c>
      <c r="D9" s="213"/>
      <c r="E9" s="213"/>
      <c r="F9" s="213"/>
      <c r="G9" s="213"/>
      <c r="H9" s="213"/>
    </row>
    <row r="10" spans="1:8" x14ac:dyDescent="0.35">
      <c r="B10" s="8" t="s">
        <v>29</v>
      </c>
      <c r="C10" s="296" t="s">
        <v>143</v>
      </c>
      <c r="D10" s="296"/>
      <c r="E10" s="296"/>
      <c r="F10" s="296"/>
      <c r="G10" s="296"/>
      <c r="H10" s="296"/>
    </row>
    <row r="11" spans="1:8" x14ac:dyDescent="0.35">
      <c r="B11" s="8" t="s">
        <v>49</v>
      </c>
      <c r="C11" s="296" t="s">
        <v>92</v>
      </c>
      <c r="D11" s="296"/>
      <c r="E11" s="296"/>
      <c r="F11" s="296"/>
      <c r="G11" s="296"/>
      <c r="H11" s="296"/>
    </row>
    <row r="12" spans="1:8" x14ac:dyDescent="0.35">
      <c r="B12" s="8" t="s">
        <v>30</v>
      </c>
      <c r="C12" s="218" t="s">
        <v>147</v>
      </c>
      <c r="D12" s="214"/>
      <c r="E12" s="214"/>
      <c r="F12" s="214"/>
      <c r="G12" s="214"/>
      <c r="H12" s="214"/>
    </row>
    <row r="13" spans="1:8" x14ac:dyDescent="0.35">
      <c r="B13" s="102" t="s">
        <v>118</v>
      </c>
      <c r="C13" s="217" t="s">
        <v>145</v>
      </c>
      <c r="D13" s="215"/>
      <c r="E13" s="215"/>
      <c r="F13" s="215"/>
      <c r="G13" s="215"/>
      <c r="H13" s="215"/>
    </row>
    <row r="14" spans="1:8" x14ac:dyDescent="0.35">
      <c r="B14" s="22" t="s">
        <v>38</v>
      </c>
      <c r="C14" s="216" t="s">
        <v>39</v>
      </c>
      <c r="D14" s="216"/>
      <c r="E14" s="216"/>
      <c r="F14" s="215"/>
      <c r="G14" s="215"/>
      <c r="H14" s="215"/>
    </row>
    <row r="15" spans="1:8" x14ac:dyDescent="0.35">
      <c r="B15" s="8"/>
      <c r="C15" s="216" t="s">
        <v>109</v>
      </c>
      <c r="D15" s="216"/>
      <c r="E15" s="216"/>
      <c r="F15" s="215"/>
      <c r="G15" s="215"/>
      <c r="H15" s="215"/>
    </row>
    <row r="16" spans="1:8" x14ac:dyDescent="0.35">
      <c r="B16" s="8"/>
      <c r="C16" s="57"/>
      <c r="D16" s="57"/>
      <c r="E16" s="57"/>
      <c r="F16" s="57"/>
      <c r="G16" s="57"/>
      <c r="H16" s="57"/>
    </row>
    <row r="17" spans="1:34" ht="24" customHeight="1" x14ac:dyDescent="0.35">
      <c r="B17" s="22"/>
      <c r="C17" s="22"/>
      <c r="D17" s="22"/>
      <c r="E17" s="33"/>
      <c r="G17" s="297"/>
      <c r="H17" s="297"/>
      <c r="I17" s="297"/>
      <c r="J17" s="297"/>
    </row>
    <row r="18" spans="1:34" ht="17.5" x14ac:dyDescent="0.35">
      <c r="A18" s="7" t="s">
        <v>33</v>
      </c>
      <c r="B18" s="56" t="s">
        <v>116</v>
      </c>
      <c r="C18" s="56"/>
      <c r="D18" s="56"/>
      <c r="E18" s="33"/>
    </row>
    <row r="19" spans="1:34" x14ac:dyDescent="0.35">
      <c r="B19" s="37"/>
      <c r="C19" s="37"/>
      <c r="D19" s="37"/>
      <c r="E19" s="33"/>
    </row>
    <row r="20" spans="1:34" x14ac:dyDescent="0.35">
      <c r="B20" s="38"/>
      <c r="C20" s="38"/>
      <c r="D20" s="38"/>
      <c r="E20" s="53" t="s">
        <v>35</v>
      </c>
      <c r="F20" s="40"/>
      <c r="G20" s="49"/>
      <c r="H20" s="41"/>
    </row>
    <row r="21" spans="1:34" x14ac:dyDescent="0.35">
      <c r="B21" s="52" t="s">
        <v>82</v>
      </c>
      <c r="C21" s="52"/>
      <c r="D21" s="52"/>
      <c r="E21" s="54" t="s">
        <v>34</v>
      </c>
      <c r="F21" s="271" t="s">
        <v>36</v>
      </c>
      <c r="G21" s="272"/>
      <c r="H21" s="273"/>
      <c r="I21" s="66"/>
    </row>
    <row r="22" spans="1:34" x14ac:dyDescent="0.35">
      <c r="B22" s="39"/>
      <c r="C22" s="39"/>
      <c r="D22" s="39"/>
      <c r="E22" s="55" t="s">
        <v>111</v>
      </c>
      <c r="F22" s="42"/>
      <c r="G22" s="50"/>
      <c r="H22" s="43"/>
    </row>
    <row r="23" spans="1:34" x14ac:dyDescent="0.35">
      <c r="B23" s="147" t="s">
        <v>97</v>
      </c>
      <c r="C23" s="147"/>
      <c r="D23" s="147" t="s">
        <v>94</v>
      </c>
      <c r="E23" s="148">
        <v>100000</v>
      </c>
      <c r="F23" s="278" t="s">
        <v>93</v>
      </c>
      <c r="G23" s="279"/>
      <c r="H23" s="280"/>
    </row>
    <row r="24" spans="1:34" x14ac:dyDescent="0.35">
      <c r="B24" s="147" t="s">
        <v>98</v>
      </c>
      <c r="C24" s="147"/>
      <c r="D24" s="147" t="s">
        <v>95</v>
      </c>
      <c r="E24" s="148">
        <v>100000</v>
      </c>
      <c r="F24" s="149" t="s">
        <v>96</v>
      </c>
      <c r="G24" s="150"/>
      <c r="H24" s="151"/>
    </row>
    <row r="25" spans="1:34" x14ac:dyDescent="0.35">
      <c r="B25" s="147" t="s">
        <v>99</v>
      </c>
      <c r="C25" s="149"/>
      <c r="D25" s="149" t="s">
        <v>100</v>
      </c>
      <c r="E25" s="152">
        <v>50000</v>
      </c>
      <c r="F25" s="278" t="s">
        <v>93</v>
      </c>
      <c r="G25" s="279"/>
      <c r="H25" s="280"/>
    </row>
    <row r="26" spans="1:34" x14ac:dyDescent="0.35">
      <c r="B26" s="147" t="s">
        <v>101</v>
      </c>
      <c r="C26" s="149"/>
      <c r="D26" s="149" t="s">
        <v>106</v>
      </c>
      <c r="E26" s="152">
        <v>50000</v>
      </c>
      <c r="F26" s="281" t="s">
        <v>104</v>
      </c>
      <c r="G26" s="282"/>
      <c r="H26" s="283"/>
    </row>
    <row r="27" spans="1:34" x14ac:dyDescent="0.35">
      <c r="B27" s="147" t="s">
        <v>110</v>
      </c>
      <c r="C27" s="149"/>
      <c r="D27" s="149" t="s">
        <v>102</v>
      </c>
      <c r="E27" s="153" t="s">
        <v>102</v>
      </c>
      <c r="F27" s="149" t="s">
        <v>103</v>
      </c>
      <c r="G27" s="302"/>
      <c r="H27" s="303"/>
    </row>
    <row r="28" spans="1:34" x14ac:dyDescent="0.35">
      <c r="B28" s="46"/>
      <c r="C28" s="46"/>
      <c r="D28" s="46"/>
      <c r="E28" s="47"/>
      <c r="F28" s="263"/>
      <c r="G28" s="257"/>
      <c r="H28" s="258"/>
      <c r="Q28" s="7" t="s">
        <v>114</v>
      </c>
    </row>
    <row r="29" spans="1:34" ht="15.75" customHeight="1" x14ac:dyDescent="0.35">
      <c r="B29" s="22"/>
      <c r="C29" s="22"/>
      <c r="D29" s="22"/>
      <c r="E29" s="33"/>
    </row>
    <row r="30" spans="1:34" s="9" customFormat="1" ht="41.25" customHeight="1" thickBot="1" x14ac:dyDescent="0.3">
      <c r="A30" s="9" t="s">
        <v>89</v>
      </c>
      <c r="B30" s="103" t="s">
        <v>45</v>
      </c>
      <c r="C30" s="291" t="s">
        <v>23</v>
      </c>
      <c r="D30" s="292"/>
      <c r="E30" s="292"/>
      <c r="F30" s="292"/>
      <c r="G30" s="292"/>
      <c r="H30" s="292"/>
      <c r="I30" s="293"/>
      <c r="J30" s="104"/>
      <c r="K30" s="294" t="s">
        <v>8</v>
      </c>
      <c r="L30" s="295"/>
      <c r="M30" s="284" t="s">
        <v>73</v>
      </c>
      <c r="N30" s="286"/>
      <c r="O30" s="284" t="s">
        <v>74</v>
      </c>
      <c r="P30" s="286"/>
      <c r="Q30" s="284" t="s">
        <v>75</v>
      </c>
      <c r="R30" s="286"/>
      <c r="S30" s="289" t="s">
        <v>76</v>
      </c>
      <c r="T30" s="290"/>
      <c r="U30" s="284" t="s">
        <v>14</v>
      </c>
      <c r="V30" s="285"/>
      <c r="W30" s="285"/>
      <c r="X30" s="236"/>
      <c r="Y30" s="236"/>
      <c r="Z30" s="284" t="s">
        <v>83</v>
      </c>
      <c r="AA30" s="285"/>
      <c r="AB30" s="286"/>
      <c r="AC30" s="284" t="s">
        <v>44</v>
      </c>
      <c r="AD30" s="287"/>
      <c r="AE30" s="287"/>
      <c r="AF30" s="288"/>
      <c r="AG30" s="284" t="s">
        <v>41</v>
      </c>
      <c r="AH30" s="285"/>
    </row>
    <row r="31" spans="1:34" s="9" customFormat="1" ht="65.25" customHeight="1" thickBot="1" x14ac:dyDescent="0.3">
      <c r="B31" s="105" t="s">
        <v>3</v>
      </c>
      <c r="C31" s="122" t="s">
        <v>68</v>
      </c>
      <c r="D31" s="122" t="s">
        <v>70</v>
      </c>
      <c r="E31" s="122" t="s">
        <v>6</v>
      </c>
      <c r="F31" s="122" t="s">
        <v>69</v>
      </c>
      <c r="G31" s="122" t="s">
        <v>108</v>
      </c>
      <c r="H31" s="122" t="s">
        <v>4</v>
      </c>
      <c r="I31" s="122" t="s">
        <v>71</v>
      </c>
      <c r="J31" s="107" t="s">
        <v>61</v>
      </c>
      <c r="K31" s="108" t="s">
        <v>11</v>
      </c>
      <c r="L31" s="109" t="s">
        <v>9</v>
      </c>
      <c r="M31" s="106" t="s">
        <v>72</v>
      </c>
      <c r="N31" s="106" t="s">
        <v>70</v>
      </c>
      <c r="O31" s="110" t="s">
        <v>72</v>
      </c>
      <c r="P31" s="106" t="s">
        <v>70</v>
      </c>
      <c r="Q31" s="106" t="s">
        <v>72</v>
      </c>
      <c r="R31" s="106" t="s">
        <v>70</v>
      </c>
      <c r="S31" s="111" t="s">
        <v>77</v>
      </c>
      <c r="T31" s="111" t="s">
        <v>24</v>
      </c>
      <c r="U31" s="106" t="s">
        <v>12</v>
      </c>
      <c r="V31" s="106" t="s">
        <v>13</v>
      </c>
      <c r="W31" s="112" t="s">
        <v>10</v>
      </c>
      <c r="X31" s="238" t="s">
        <v>141</v>
      </c>
      <c r="Y31" s="238" t="s">
        <v>142</v>
      </c>
      <c r="Z31" s="112" t="s">
        <v>67</v>
      </c>
      <c r="AA31" s="112" t="s">
        <v>117</v>
      </c>
      <c r="AB31" s="106" t="s">
        <v>70</v>
      </c>
      <c r="AC31" s="112" t="s">
        <v>84</v>
      </c>
      <c r="AD31" s="112" t="s">
        <v>112</v>
      </c>
      <c r="AE31" s="112" t="s">
        <v>85</v>
      </c>
      <c r="AF31" s="112" t="s">
        <v>78</v>
      </c>
      <c r="AG31" s="113" t="s">
        <v>42</v>
      </c>
      <c r="AH31" s="114" t="s">
        <v>43</v>
      </c>
    </row>
    <row r="32" spans="1:34" ht="28.5" customHeight="1" thickTop="1" x14ac:dyDescent="0.35">
      <c r="A32" s="269" t="s">
        <v>31</v>
      </c>
      <c r="B32" s="308" t="s">
        <v>119</v>
      </c>
      <c r="C32" s="136">
        <v>44585</v>
      </c>
      <c r="D32" s="136">
        <v>44587</v>
      </c>
      <c r="E32" s="219" t="s">
        <v>131</v>
      </c>
      <c r="F32" s="220" t="s">
        <v>107</v>
      </c>
      <c r="G32" s="221">
        <v>985000</v>
      </c>
      <c r="H32" s="222" t="s">
        <v>91</v>
      </c>
      <c r="I32" s="136" t="str">
        <f>T32</f>
        <v>6-May-22</v>
      </c>
      <c r="J32" s="145" t="s">
        <v>0</v>
      </c>
      <c r="K32" s="121">
        <v>44582</v>
      </c>
      <c r="L32" s="121">
        <v>44606</v>
      </c>
      <c r="M32" s="121">
        <v>44582</v>
      </c>
      <c r="N32" s="121">
        <v>44584</v>
      </c>
      <c r="O32" s="220" t="s">
        <v>121</v>
      </c>
      <c r="P32" s="223">
        <v>44620</v>
      </c>
      <c r="Q32" s="220" t="s">
        <v>127</v>
      </c>
      <c r="R32" s="220" t="s">
        <v>128</v>
      </c>
      <c r="S32" s="121">
        <v>44635</v>
      </c>
      <c r="T32" s="220" t="s">
        <v>122</v>
      </c>
      <c r="U32" s="220" t="s">
        <v>123</v>
      </c>
      <c r="V32" s="224" t="s">
        <v>124</v>
      </c>
      <c r="W32" s="225">
        <v>44701</v>
      </c>
      <c r="X32" s="225"/>
      <c r="Y32" s="225"/>
      <c r="Z32" s="225">
        <v>44703</v>
      </c>
      <c r="AA32" s="133">
        <f>G32</f>
        <v>985000</v>
      </c>
      <c r="AB32" s="224" t="s">
        <v>125</v>
      </c>
      <c r="AC32" s="224" t="s">
        <v>125</v>
      </c>
      <c r="AD32" s="134">
        <f>G32</f>
        <v>985000</v>
      </c>
      <c r="AE32" s="224" t="s">
        <v>125</v>
      </c>
      <c r="AF32" s="224" t="s">
        <v>126</v>
      </c>
      <c r="AG32" s="224" t="s">
        <v>126</v>
      </c>
      <c r="AH32" s="135">
        <v>44913</v>
      </c>
    </row>
    <row r="33" spans="1:36" s="226" customFormat="1" ht="28" customHeight="1" x14ac:dyDescent="0.35">
      <c r="A33" s="265" t="s">
        <v>31</v>
      </c>
      <c r="B33" s="309"/>
      <c r="C33" s="136">
        <f>K33-5</f>
        <v>44610</v>
      </c>
      <c r="D33" s="136">
        <f>+C33+2</f>
        <v>44612</v>
      </c>
      <c r="E33" s="233" t="s">
        <v>131</v>
      </c>
      <c r="F33" s="220" t="s">
        <v>107</v>
      </c>
      <c r="G33" s="234">
        <v>985000</v>
      </c>
      <c r="H33" s="222" t="s">
        <v>91</v>
      </c>
      <c r="I33" s="136">
        <f>S33+34</f>
        <v>44695</v>
      </c>
      <c r="J33" s="145" t="s">
        <v>56</v>
      </c>
      <c r="K33" s="235">
        <v>44615</v>
      </c>
      <c r="L33" s="121">
        <f>+K33+14</f>
        <v>44629</v>
      </c>
      <c r="M33" s="143">
        <v>44620</v>
      </c>
      <c r="N33" s="121">
        <f>M33+7</f>
        <v>44627</v>
      </c>
      <c r="O33" s="121">
        <f>L33+15</f>
        <v>44644</v>
      </c>
      <c r="P33" s="121">
        <f>+O33+15</f>
        <v>44659</v>
      </c>
      <c r="Q33" s="121">
        <f>O33</f>
        <v>44644</v>
      </c>
      <c r="R33" s="121">
        <f>P33</f>
        <v>44659</v>
      </c>
      <c r="S33" s="121">
        <f>+R33+2</f>
        <v>44661</v>
      </c>
      <c r="T33" s="121">
        <f>I33+5</f>
        <v>44700</v>
      </c>
      <c r="U33" s="121">
        <f>T33+21</f>
        <v>44721</v>
      </c>
      <c r="V33" s="121">
        <f>+U33+7</f>
        <v>44728</v>
      </c>
      <c r="W33" s="121">
        <f>+V33+5</f>
        <v>44733</v>
      </c>
      <c r="X33" s="121"/>
      <c r="Y33" s="121"/>
      <c r="Z33" s="121">
        <f>W33+15</f>
        <v>44748</v>
      </c>
      <c r="AA33" s="133">
        <f>G33</f>
        <v>985000</v>
      </c>
      <c r="AB33" s="121">
        <f>Z33+7</f>
        <v>44755</v>
      </c>
      <c r="AC33" s="121">
        <f>AB33+3</f>
        <v>44758</v>
      </c>
      <c r="AD33" s="134">
        <f>G33</f>
        <v>985000</v>
      </c>
      <c r="AE33" s="121">
        <f>AC33</f>
        <v>44758</v>
      </c>
      <c r="AF33" s="121">
        <f>AE33+5</f>
        <v>44763</v>
      </c>
      <c r="AG33" s="121">
        <f>AF33</f>
        <v>44763</v>
      </c>
      <c r="AH33" s="143">
        <v>45443</v>
      </c>
    </row>
    <row r="34" spans="1:36" ht="25.5" customHeight="1" x14ac:dyDescent="0.35">
      <c r="A34" s="307"/>
      <c r="B34" s="310"/>
      <c r="C34" s="136">
        <v>44607</v>
      </c>
      <c r="D34" s="136">
        <v>44616</v>
      </c>
      <c r="E34" s="233" t="s">
        <v>131</v>
      </c>
      <c r="F34" s="220" t="s">
        <v>107</v>
      </c>
      <c r="G34" s="234">
        <v>403000</v>
      </c>
      <c r="H34" s="127" t="s">
        <v>140</v>
      </c>
      <c r="I34" s="142">
        <v>44634</v>
      </c>
      <c r="J34" s="144" t="s">
        <v>56</v>
      </c>
      <c r="K34" s="142">
        <v>44617</v>
      </c>
      <c r="L34" s="142">
        <v>44634</v>
      </c>
      <c r="M34" s="142">
        <v>44607</v>
      </c>
      <c r="N34" s="142">
        <v>44616</v>
      </c>
      <c r="O34" s="143">
        <v>44678</v>
      </c>
      <c r="P34" s="143">
        <v>44771</v>
      </c>
      <c r="Q34" s="143">
        <v>44678</v>
      </c>
      <c r="R34" s="143">
        <v>44771</v>
      </c>
      <c r="S34" s="143">
        <v>44771</v>
      </c>
      <c r="T34" s="143">
        <v>44823</v>
      </c>
      <c r="U34" s="143">
        <v>44846</v>
      </c>
      <c r="V34" s="143">
        <v>44855</v>
      </c>
      <c r="W34" s="143">
        <v>44873</v>
      </c>
      <c r="X34" s="237">
        <v>44910</v>
      </c>
      <c r="Y34" s="237">
        <v>44924</v>
      </c>
      <c r="Z34" s="143">
        <v>44909</v>
      </c>
      <c r="AA34" s="234">
        <v>403000</v>
      </c>
      <c r="AB34" s="143">
        <v>44924</v>
      </c>
      <c r="AC34" s="143">
        <v>45037</v>
      </c>
      <c r="AD34" s="234">
        <v>403000</v>
      </c>
      <c r="AE34" s="143">
        <v>45007</v>
      </c>
      <c r="AF34" s="143">
        <v>45013</v>
      </c>
      <c r="AG34" s="143">
        <v>45030</v>
      </c>
      <c r="AH34" s="143"/>
    </row>
    <row r="35" spans="1:36" ht="25.5" customHeight="1" x14ac:dyDescent="0.35">
      <c r="A35" s="240"/>
      <c r="B35" s="239"/>
      <c r="C35" s="142" t="s">
        <v>92</v>
      </c>
      <c r="D35" s="142" t="s">
        <v>92</v>
      </c>
      <c r="E35" s="233" t="s">
        <v>131</v>
      </c>
      <c r="F35" s="220" t="s">
        <v>107</v>
      </c>
      <c r="G35" s="234">
        <v>130000</v>
      </c>
      <c r="H35" s="127" t="s">
        <v>140</v>
      </c>
      <c r="I35" s="142" t="s">
        <v>92</v>
      </c>
      <c r="J35" s="144" t="s">
        <v>56</v>
      </c>
      <c r="K35" s="142" t="s">
        <v>92</v>
      </c>
      <c r="L35" s="142" t="s">
        <v>92</v>
      </c>
      <c r="M35" s="142" t="s">
        <v>92</v>
      </c>
      <c r="N35" s="142" t="s">
        <v>92</v>
      </c>
      <c r="O35" s="142" t="s">
        <v>92</v>
      </c>
      <c r="P35" s="142" t="s">
        <v>92</v>
      </c>
      <c r="Q35" s="142" t="s">
        <v>92</v>
      </c>
      <c r="R35" s="142" t="s">
        <v>92</v>
      </c>
      <c r="S35" s="142" t="s">
        <v>92</v>
      </c>
      <c r="T35" s="142" t="s">
        <v>92</v>
      </c>
      <c r="U35" s="142" t="s">
        <v>92</v>
      </c>
      <c r="V35" s="142" t="s">
        <v>92</v>
      </c>
      <c r="W35" s="142" t="s">
        <v>92</v>
      </c>
      <c r="X35" s="142" t="s">
        <v>92</v>
      </c>
      <c r="Y35" s="142" t="s">
        <v>92</v>
      </c>
      <c r="Z35" s="143">
        <v>45331</v>
      </c>
      <c r="AA35" s="234">
        <v>533800</v>
      </c>
      <c r="AB35" s="143">
        <f>Z35+5</f>
        <v>45336</v>
      </c>
      <c r="AC35" s="143">
        <f>AB35+5</f>
        <v>45341</v>
      </c>
      <c r="AD35" s="234">
        <v>533800</v>
      </c>
      <c r="AE35" s="143" t="s">
        <v>92</v>
      </c>
      <c r="AF35" s="143">
        <f>AC35</f>
        <v>45341</v>
      </c>
      <c r="AG35" s="143">
        <f>AF35+10</f>
        <v>45351</v>
      </c>
      <c r="AH35" s="143">
        <v>45641</v>
      </c>
    </row>
    <row r="36" spans="1:36" ht="19.5" customHeight="1" thickBot="1" x14ac:dyDescent="0.4">
      <c r="B36" s="115"/>
      <c r="C36" s="123"/>
      <c r="D36" s="123"/>
      <c r="E36" s="115"/>
      <c r="F36" s="123"/>
      <c r="G36" s="116"/>
      <c r="H36" s="115"/>
      <c r="I36" s="117"/>
      <c r="J36" s="115"/>
      <c r="K36" s="115"/>
      <c r="L36" s="115"/>
      <c r="M36" s="115"/>
      <c r="N36" s="115"/>
      <c r="O36" s="115"/>
      <c r="P36" s="115"/>
      <c r="Q36" s="118"/>
      <c r="R36" s="119"/>
      <c r="S36" s="118"/>
      <c r="T36" s="118"/>
      <c r="U36" s="115"/>
      <c r="V36" s="115"/>
      <c r="W36" s="117"/>
      <c r="X36" s="117"/>
      <c r="Y36" s="117"/>
      <c r="Z36" s="117"/>
      <c r="AA36" s="116"/>
      <c r="AB36" s="115"/>
      <c r="AC36" s="115"/>
      <c r="AD36" s="120"/>
      <c r="AE36" s="115"/>
      <c r="AF36" s="115"/>
      <c r="AG36" s="115"/>
      <c r="AH36" s="115"/>
    </row>
    <row r="37" spans="1:36" s="216" customFormat="1" ht="19.5" customHeight="1" thickTop="1" x14ac:dyDescent="0.3">
      <c r="A37" s="298" t="s">
        <v>33</v>
      </c>
      <c r="B37" s="304" t="s">
        <v>120</v>
      </c>
      <c r="C37" s="136">
        <f>K37-5</f>
        <v>44875</v>
      </c>
      <c r="D37" s="136">
        <f>+C37+2</f>
        <v>44877</v>
      </c>
      <c r="E37" s="233" t="s">
        <v>132</v>
      </c>
      <c r="F37" s="220" t="s">
        <v>107</v>
      </c>
      <c r="G37" s="234">
        <v>15000</v>
      </c>
      <c r="H37" s="222" t="s">
        <v>91</v>
      </c>
      <c r="I37" s="136">
        <f>S37+34</f>
        <v>44945</v>
      </c>
      <c r="J37" s="145" t="s">
        <v>0</v>
      </c>
      <c r="K37" s="121">
        <f>M37</f>
        <v>44880</v>
      </c>
      <c r="L37" s="121">
        <f>+K37+14</f>
        <v>44894</v>
      </c>
      <c r="M37" s="121">
        <v>44880</v>
      </c>
      <c r="N37" s="121">
        <f>M37+7</f>
        <v>44887</v>
      </c>
      <c r="O37" s="121">
        <f>L37+15</f>
        <v>44909</v>
      </c>
      <c r="P37" s="121" t="s">
        <v>92</v>
      </c>
      <c r="Q37" s="121">
        <f>O37</f>
        <v>44909</v>
      </c>
      <c r="R37" s="121" t="str">
        <f>P37</f>
        <v>N/A</v>
      </c>
      <c r="S37" s="121">
        <f>+Q37+2</f>
        <v>44911</v>
      </c>
      <c r="T37" s="121">
        <f>I37+5</f>
        <v>44950</v>
      </c>
      <c r="U37" s="121">
        <f>T37+21</f>
        <v>44971</v>
      </c>
      <c r="V37" s="121" t="s">
        <v>92</v>
      </c>
      <c r="W37" s="121">
        <f>+U37+5</f>
        <v>44976</v>
      </c>
      <c r="X37" s="121"/>
      <c r="Y37" s="121"/>
      <c r="Z37" s="121">
        <f>W37+15</f>
        <v>44991</v>
      </c>
      <c r="AA37" s="133">
        <f>G37</f>
        <v>15000</v>
      </c>
      <c r="AB37" s="121">
        <f>Z37+7</f>
        <v>44998</v>
      </c>
      <c r="AC37" s="121">
        <f>AB37+3</f>
        <v>45001</v>
      </c>
      <c r="AD37" s="134">
        <f>G37</f>
        <v>15000</v>
      </c>
      <c r="AE37" s="121">
        <f>AC37</f>
        <v>45001</v>
      </c>
      <c r="AF37" s="121">
        <f>AE37+5</f>
        <v>45006</v>
      </c>
      <c r="AG37" s="121">
        <f>AF37</f>
        <v>45006</v>
      </c>
      <c r="AH37" s="135">
        <f>AG37+90</f>
        <v>45096</v>
      </c>
    </row>
    <row r="38" spans="1:36" s="232" customFormat="1" ht="19.5" customHeight="1" x14ac:dyDescent="0.3">
      <c r="A38" s="299"/>
      <c r="B38" s="305"/>
      <c r="C38" s="136">
        <f>K38-5</f>
        <v>45309</v>
      </c>
      <c r="D38" s="136">
        <f>+C38+2</f>
        <v>45311</v>
      </c>
      <c r="E38" s="233" t="s">
        <v>132</v>
      </c>
      <c r="F38" s="220" t="s">
        <v>107</v>
      </c>
      <c r="G38" s="234">
        <v>15000</v>
      </c>
      <c r="H38" s="222" t="s">
        <v>91</v>
      </c>
      <c r="I38" s="136">
        <f>S38+34</f>
        <v>45379</v>
      </c>
      <c r="J38" s="145" t="s">
        <v>56</v>
      </c>
      <c r="K38" s="121">
        <f>M38</f>
        <v>45314</v>
      </c>
      <c r="L38" s="121">
        <f>+K38+14</f>
        <v>45328</v>
      </c>
      <c r="M38" s="121">
        <v>45314</v>
      </c>
      <c r="N38" s="121">
        <f>M38+7</f>
        <v>45321</v>
      </c>
      <c r="O38" s="121">
        <f>L38+15</f>
        <v>45343</v>
      </c>
      <c r="P38" s="121" t="s">
        <v>92</v>
      </c>
      <c r="Q38" s="121">
        <f>O38</f>
        <v>45343</v>
      </c>
      <c r="R38" s="121" t="str">
        <f>P38</f>
        <v>N/A</v>
      </c>
      <c r="S38" s="121">
        <f>+Q38+2</f>
        <v>45345</v>
      </c>
      <c r="T38" s="121">
        <f>I38+5</f>
        <v>45384</v>
      </c>
      <c r="U38" s="121">
        <f>T38+21</f>
        <v>45405</v>
      </c>
      <c r="V38" s="121" t="s">
        <v>92</v>
      </c>
      <c r="W38" s="121">
        <f>+U38+5</f>
        <v>45410</v>
      </c>
      <c r="X38" s="121"/>
      <c r="Y38" s="121"/>
      <c r="Z38" s="121">
        <f>W38+15</f>
        <v>45425</v>
      </c>
      <c r="AA38" s="133">
        <f>G38</f>
        <v>15000</v>
      </c>
      <c r="AB38" s="121">
        <f>Z38+7</f>
        <v>45432</v>
      </c>
      <c r="AC38" s="121">
        <f>AB38+3</f>
        <v>45435</v>
      </c>
      <c r="AD38" s="134">
        <f>G38</f>
        <v>15000</v>
      </c>
      <c r="AE38" s="121">
        <f>AC38</f>
        <v>45435</v>
      </c>
      <c r="AF38" s="121">
        <f>AE38+5</f>
        <v>45440</v>
      </c>
      <c r="AG38" s="121">
        <f>AF38</f>
        <v>45440</v>
      </c>
      <c r="AH38" s="135">
        <f>AG38+90</f>
        <v>45530</v>
      </c>
    </row>
    <row r="39" spans="1:36" s="216" customFormat="1" ht="29.15" customHeight="1" x14ac:dyDescent="0.3">
      <c r="A39" s="300"/>
      <c r="B39" s="306"/>
      <c r="C39" s="125"/>
      <c r="D39" s="125"/>
      <c r="E39" s="227"/>
      <c r="F39" s="126"/>
      <c r="G39" s="228"/>
      <c r="H39" s="227"/>
      <c r="I39" s="141"/>
      <c r="J39" s="144" t="s">
        <v>1</v>
      </c>
      <c r="K39" s="124"/>
      <c r="L39" s="124"/>
      <c r="M39" s="124"/>
      <c r="N39" s="124"/>
      <c r="O39" s="124"/>
      <c r="P39" s="128"/>
      <c r="Q39" s="124"/>
      <c r="R39" s="124"/>
      <c r="S39" s="124"/>
      <c r="T39" s="128"/>
      <c r="U39" s="128"/>
      <c r="V39" s="129"/>
      <c r="W39" s="130"/>
      <c r="X39" s="130"/>
      <c r="Y39" s="130"/>
      <c r="Z39" s="130"/>
      <c r="AA39" s="229"/>
      <c r="AB39" s="129"/>
      <c r="AC39" s="129"/>
      <c r="AD39" s="131"/>
      <c r="AE39" s="129"/>
      <c r="AF39" s="129"/>
      <c r="AG39" s="129"/>
      <c r="AH39" s="132"/>
    </row>
    <row r="40" spans="1:36" s="241" customFormat="1" ht="19.5" customHeight="1" thickBot="1" x14ac:dyDescent="0.4">
      <c r="B40" s="118"/>
      <c r="C40" s="242"/>
      <c r="D40" s="242"/>
      <c r="E40" s="118"/>
      <c r="F40" s="242"/>
      <c r="G40" s="243"/>
      <c r="H40" s="118"/>
      <c r="I40" s="244"/>
      <c r="J40" s="118"/>
      <c r="K40" s="118"/>
      <c r="L40" s="118"/>
      <c r="M40" s="118"/>
      <c r="N40" s="118"/>
      <c r="O40" s="118"/>
      <c r="P40" s="118"/>
      <c r="Q40" s="118"/>
      <c r="R40" s="119"/>
      <c r="S40" s="118"/>
      <c r="T40" s="118"/>
      <c r="U40" s="118"/>
      <c r="V40" s="118"/>
      <c r="W40" s="244"/>
      <c r="X40" s="244"/>
      <c r="Y40" s="244"/>
      <c r="Z40" s="244"/>
      <c r="AA40" s="243"/>
      <c r="AB40" s="118"/>
      <c r="AC40" s="118"/>
      <c r="AD40" s="245"/>
      <c r="AE40" s="118"/>
      <c r="AF40" s="118"/>
      <c r="AG40" s="118"/>
      <c r="AH40" s="118"/>
    </row>
    <row r="41" spans="1:36" s="216" customFormat="1" ht="19.5" customHeight="1" thickTop="1" x14ac:dyDescent="0.3">
      <c r="A41" s="311">
        <v>3</v>
      </c>
      <c r="B41" s="304" t="s">
        <v>144</v>
      </c>
      <c r="C41" s="136">
        <v>45331</v>
      </c>
      <c r="D41" s="136">
        <f>C41+7</f>
        <v>45338</v>
      </c>
      <c r="E41" s="233" t="s">
        <v>131</v>
      </c>
      <c r="F41" s="220" t="s">
        <v>107</v>
      </c>
      <c r="G41" s="234">
        <v>452000</v>
      </c>
      <c r="H41" s="222" t="s">
        <v>91</v>
      </c>
      <c r="I41" s="136">
        <f>S41+34</f>
        <v>45434</v>
      </c>
      <c r="J41" s="145" t="s">
        <v>0</v>
      </c>
      <c r="K41" s="121">
        <v>45337</v>
      </c>
      <c r="L41" s="121">
        <v>45359</v>
      </c>
      <c r="M41" s="121">
        <v>45337</v>
      </c>
      <c r="N41" s="121">
        <v>45345</v>
      </c>
      <c r="O41" s="121">
        <v>45380</v>
      </c>
      <c r="P41" s="121">
        <v>45397</v>
      </c>
      <c r="Q41" s="121">
        <f>O41</f>
        <v>45380</v>
      </c>
      <c r="R41" s="121">
        <f>P41</f>
        <v>45397</v>
      </c>
      <c r="S41" s="121">
        <f>R41+3</f>
        <v>45400</v>
      </c>
      <c r="T41" s="121">
        <f>I41+9</f>
        <v>45443</v>
      </c>
      <c r="U41" s="121">
        <f>T41+21</f>
        <v>45464</v>
      </c>
      <c r="V41" s="121">
        <f>U41+10</f>
        <v>45474</v>
      </c>
      <c r="W41" s="121">
        <f>V41+8</f>
        <v>45482</v>
      </c>
      <c r="X41" s="143">
        <v>45520</v>
      </c>
      <c r="Y41" s="143">
        <v>45534</v>
      </c>
      <c r="Z41" s="121">
        <f>X41-1</f>
        <v>45519</v>
      </c>
      <c r="AA41" s="133"/>
      <c r="AB41" s="121">
        <f>Y41+10</f>
        <v>45544</v>
      </c>
      <c r="AC41" s="121">
        <f>AB41+4</f>
        <v>45548</v>
      </c>
      <c r="AD41" s="134"/>
      <c r="AE41" s="121">
        <f>AC41+4</f>
        <v>45552</v>
      </c>
      <c r="AF41" s="121">
        <f>AE41+6</f>
        <v>45558</v>
      </c>
      <c r="AG41" s="121">
        <f>AF41+7</f>
        <v>45565</v>
      </c>
      <c r="AH41" s="135">
        <v>45838</v>
      </c>
      <c r="AI41" s="246"/>
      <c r="AJ41" s="246"/>
    </row>
    <row r="42" spans="1:36" s="232" customFormat="1" ht="19.5" customHeight="1" x14ac:dyDescent="0.3">
      <c r="A42" s="299"/>
      <c r="B42" s="305"/>
      <c r="C42" s="136"/>
      <c r="D42" s="136"/>
      <c r="E42" s="233"/>
      <c r="F42" s="220"/>
      <c r="G42" s="234"/>
      <c r="H42" s="222"/>
      <c r="I42" s="136"/>
      <c r="J42" s="145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33"/>
      <c r="AB42" s="121"/>
      <c r="AC42" s="121"/>
      <c r="AD42" s="134"/>
      <c r="AE42" s="121"/>
      <c r="AF42" s="121"/>
      <c r="AG42" s="121"/>
      <c r="AH42" s="135"/>
    </row>
    <row r="43" spans="1:36" s="216" customFormat="1" ht="29.15" customHeight="1" x14ac:dyDescent="0.3">
      <c r="A43" s="300"/>
      <c r="B43" s="306"/>
      <c r="C43" s="125"/>
      <c r="D43" s="125"/>
      <c r="E43" s="227"/>
      <c r="F43" s="126"/>
      <c r="G43" s="228"/>
      <c r="H43" s="227"/>
      <c r="I43" s="141"/>
      <c r="J43" s="144"/>
      <c r="K43" s="124"/>
      <c r="L43" s="124"/>
      <c r="M43" s="124"/>
      <c r="N43" s="124"/>
      <c r="O43" s="124"/>
      <c r="P43" s="128"/>
      <c r="Q43" s="124"/>
      <c r="R43" s="124"/>
      <c r="S43" s="124"/>
      <c r="T43" s="128"/>
      <c r="U43" s="128"/>
      <c r="V43" s="129"/>
      <c r="W43" s="130"/>
      <c r="X43" s="130"/>
      <c r="Y43" s="130"/>
      <c r="Z43" s="130"/>
      <c r="AA43" s="229"/>
      <c r="AB43" s="129"/>
      <c r="AC43" s="129"/>
      <c r="AD43" s="131"/>
      <c r="AE43" s="129"/>
      <c r="AF43" s="129"/>
      <c r="AG43" s="129"/>
      <c r="AH43" s="132"/>
    </row>
    <row r="44" spans="1:36" s="216" customFormat="1" ht="14" x14ac:dyDescent="0.3">
      <c r="C44" s="230"/>
      <c r="D44" s="230"/>
      <c r="S44" s="231"/>
      <c r="T44" s="231"/>
    </row>
    <row r="45" spans="1:36" ht="15.75" customHeight="1" x14ac:dyDescent="0.35">
      <c r="B45" s="301" t="s">
        <v>113</v>
      </c>
      <c r="C45" s="267"/>
      <c r="D45" s="267"/>
      <c r="E45" s="267"/>
      <c r="G45" s="247"/>
    </row>
    <row r="46" spans="1:36" x14ac:dyDescent="0.35">
      <c r="B46" s="267"/>
      <c r="C46" s="267"/>
      <c r="D46" s="267"/>
      <c r="E46" s="267"/>
      <c r="G46" s="234">
        <f>G41+G38+G35+G34</f>
        <v>1000000</v>
      </c>
    </row>
    <row r="47" spans="1:36" x14ac:dyDescent="0.35">
      <c r="B47" s="267"/>
      <c r="C47" s="267"/>
      <c r="D47" s="267"/>
      <c r="E47" s="267"/>
    </row>
    <row r="48" spans="1:36" x14ac:dyDescent="0.35">
      <c r="H48" s="48"/>
    </row>
    <row r="54" spans="2:2" x14ac:dyDescent="0.35">
      <c r="B54" s="37"/>
    </row>
    <row r="55" spans="2:2" x14ac:dyDescent="0.35">
      <c r="B55" s="59"/>
    </row>
    <row r="56" spans="2:2" x14ac:dyDescent="0.35">
      <c r="B56" s="36"/>
    </row>
  </sheetData>
  <mergeCells count="27">
    <mergeCell ref="A37:A39"/>
    <mergeCell ref="B45:E47"/>
    <mergeCell ref="G27:H27"/>
    <mergeCell ref="F28:H28"/>
    <mergeCell ref="B37:B39"/>
    <mergeCell ref="A32:A34"/>
    <mergeCell ref="B32:B34"/>
    <mergeCell ref="A41:A43"/>
    <mergeCell ref="B41:B43"/>
    <mergeCell ref="F2:H2"/>
    <mergeCell ref="C10:H10"/>
    <mergeCell ref="C11:H11"/>
    <mergeCell ref="G17:J17"/>
    <mergeCell ref="F21:H21"/>
    <mergeCell ref="F23:H23"/>
    <mergeCell ref="F25:H25"/>
    <mergeCell ref="F26:H26"/>
    <mergeCell ref="AG30:AH30"/>
    <mergeCell ref="Z30:AB30"/>
    <mergeCell ref="AC30:AF30"/>
    <mergeCell ref="O30:P30"/>
    <mergeCell ref="S30:T30"/>
    <mergeCell ref="U30:W30"/>
    <mergeCell ref="C30:I30"/>
    <mergeCell ref="M30:N30"/>
    <mergeCell ref="Q30:R30"/>
    <mergeCell ref="K30:L30"/>
  </mergeCells>
  <phoneticPr fontId="2" type="noConversion"/>
  <printOptions horizontalCentered="1" verticalCentered="1"/>
  <pageMargins left="0.25" right="0.25" top="0.25" bottom="0.25" header="0.25" footer="0.25"/>
  <pageSetup paperSize="8" scale="38" orientation="landscape" r:id="rId1"/>
  <headerFooter alignWithMargins="0">
    <oddHeader xml:space="preserve">&amp;C&amp;"Times New Roman,Bold"&amp;14Procurement Plan-&amp;A </oddHeader>
    <oddFooter>&amp;L&amp;"Times New Roman,Regular"&amp;F&amp;C&amp;"Times New Roman,Regular"&amp;P of &amp;N&amp;R&amp;"Times New Roman,Regular"&amp;D &amp;T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87DA5-A85F-42B1-8AE0-E843146195AE}">
  <dimension ref="A1:J50"/>
  <sheetViews>
    <sheetView tabSelected="1" zoomScale="90" zoomScaleNormal="90" workbookViewId="0">
      <selection activeCell="G5" sqref="G5"/>
    </sheetView>
  </sheetViews>
  <sheetFormatPr baseColWidth="10" defaultColWidth="11.453125" defaultRowHeight="12.5" x14ac:dyDescent="0.25"/>
  <cols>
    <col min="1" max="1" width="5.54296875" style="156" customWidth="1"/>
    <col min="2" max="2" width="36.81640625" style="156" customWidth="1"/>
    <col min="3" max="3" width="20.1796875" style="156" customWidth="1"/>
    <col min="4" max="4" width="12.1796875" style="156" customWidth="1"/>
    <col min="5" max="5" width="15.1796875" style="156" customWidth="1"/>
    <col min="6" max="6" width="27.81640625" style="156" customWidth="1"/>
    <col min="7" max="7" width="16.453125" style="156" customWidth="1"/>
    <col min="8" max="8" width="13.1796875" style="156" customWidth="1"/>
    <col min="9" max="9" width="12.1796875" style="156" customWidth="1"/>
    <col min="10" max="234" width="11.453125" style="156"/>
    <col min="235" max="235" width="5.54296875" style="156" customWidth="1"/>
    <col min="236" max="236" width="36.81640625" style="156" customWidth="1"/>
    <col min="237" max="237" width="12.81640625" style="156" customWidth="1"/>
    <col min="238" max="238" width="12.1796875" style="156" customWidth="1"/>
    <col min="239" max="239" width="15.1796875" style="156" customWidth="1"/>
    <col min="240" max="240" width="27.81640625" style="156" customWidth="1"/>
    <col min="241" max="241" width="16.453125" style="156" customWidth="1"/>
    <col min="242" max="242" width="13.1796875" style="156" customWidth="1"/>
    <col min="243" max="243" width="12.1796875" style="156" customWidth="1"/>
    <col min="244" max="490" width="11.453125" style="156"/>
    <col min="491" max="491" width="5.54296875" style="156" customWidth="1"/>
    <col min="492" max="492" width="36.81640625" style="156" customWidth="1"/>
    <col min="493" max="493" width="12.81640625" style="156" customWidth="1"/>
    <col min="494" max="494" width="12.1796875" style="156" customWidth="1"/>
    <col min="495" max="495" width="15.1796875" style="156" customWidth="1"/>
    <col min="496" max="496" width="27.81640625" style="156" customWidth="1"/>
    <col min="497" max="497" width="16.453125" style="156" customWidth="1"/>
    <col min="498" max="498" width="13.1796875" style="156" customWidth="1"/>
    <col min="499" max="499" width="12.1796875" style="156" customWidth="1"/>
    <col min="500" max="746" width="11.453125" style="156"/>
    <col min="747" max="747" width="5.54296875" style="156" customWidth="1"/>
    <col min="748" max="748" width="36.81640625" style="156" customWidth="1"/>
    <col min="749" max="749" width="12.81640625" style="156" customWidth="1"/>
    <col min="750" max="750" width="12.1796875" style="156" customWidth="1"/>
    <col min="751" max="751" width="15.1796875" style="156" customWidth="1"/>
    <col min="752" max="752" width="27.81640625" style="156" customWidth="1"/>
    <col min="753" max="753" width="16.453125" style="156" customWidth="1"/>
    <col min="754" max="754" width="13.1796875" style="156" customWidth="1"/>
    <col min="755" max="755" width="12.1796875" style="156" customWidth="1"/>
    <col min="756" max="1002" width="11.453125" style="156"/>
    <col min="1003" max="1003" width="5.54296875" style="156" customWidth="1"/>
    <col min="1004" max="1004" width="36.81640625" style="156" customWidth="1"/>
    <col min="1005" max="1005" width="12.81640625" style="156" customWidth="1"/>
    <col min="1006" max="1006" width="12.1796875" style="156" customWidth="1"/>
    <col min="1007" max="1007" width="15.1796875" style="156" customWidth="1"/>
    <col min="1008" max="1008" width="27.81640625" style="156" customWidth="1"/>
    <col min="1009" max="1009" width="16.453125" style="156" customWidth="1"/>
    <col min="1010" max="1010" width="13.1796875" style="156" customWidth="1"/>
    <col min="1011" max="1011" width="12.1796875" style="156" customWidth="1"/>
    <col min="1012" max="1258" width="11.453125" style="156"/>
    <col min="1259" max="1259" width="5.54296875" style="156" customWidth="1"/>
    <col min="1260" max="1260" width="36.81640625" style="156" customWidth="1"/>
    <col min="1261" max="1261" width="12.81640625" style="156" customWidth="1"/>
    <col min="1262" max="1262" width="12.1796875" style="156" customWidth="1"/>
    <col min="1263" max="1263" width="15.1796875" style="156" customWidth="1"/>
    <col min="1264" max="1264" width="27.81640625" style="156" customWidth="1"/>
    <col min="1265" max="1265" width="16.453125" style="156" customWidth="1"/>
    <col min="1266" max="1266" width="13.1796875" style="156" customWidth="1"/>
    <col min="1267" max="1267" width="12.1796875" style="156" customWidth="1"/>
    <col min="1268" max="1514" width="11.453125" style="156"/>
    <col min="1515" max="1515" width="5.54296875" style="156" customWidth="1"/>
    <col min="1516" max="1516" width="36.81640625" style="156" customWidth="1"/>
    <col min="1517" max="1517" width="12.81640625" style="156" customWidth="1"/>
    <col min="1518" max="1518" width="12.1796875" style="156" customWidth="1"/>
    <col min="1519" max="1519" width="15.1796875" style="156" customWidth="1"/>
    <col min="1520" max="1520" width="27.81640625" style="156" customWidth="1"/>
    <col min="1521" max="1521" width="16.453125" style="156" customWidth="1"/>
    <col min="1522" max="1522" width="13.1796875" style="156" customWidth="1"/>
    <col min="1523" max="1523" width="12.1796875" style="156" customWidth="1"/>
    <col min="1524" max="1770" width="11.453125" style="156"/>
    <col min="1771" max="1771" width="5.54296875" style="156" customWidth="1"/>
    <col min="1772" max="1772" width="36.81640625" style="156" customWidth="1"/>
    <col min="1773" max="1773" width="12.81640625" style="156" customWidth="1"/>
    <col min="1774" max="1774" width="12.1796875" style="156" customWidth="1"/>
    <col min="1775" max="1775" width="15.1796875" style="156" customWidth="1"/>
    <col min="1776" max="1776" width="27.81640625" style="156" customWidth="1"/>
    <col min="1777" max="1777" width="16.453125" style="156" customWidth="1"/>
    <col min="1778" max="1778" width="13.1796875" style="156" customWidth="1"/>
    <col min="1779" max="1779" width="12.1796875" style="156" customWidth="1"/>
    <col min="1780" max="2026" width="11.453125" style="156"/>
    <col min="2027" max="2027" width="5.54296875" style="156" customWidth="1"/>
    <col min="2028" max="2028" width="36.81640625" style="156" customWidth="1"/>
    <col min="2029" max="2029" width="12.81640625" style="156" customWidth="1"/>
    <col min="2030" max="2030" width="12.1796875" style="156" customWidth="1"/>
    <col min="2031" max="2031" width="15.1796875" style="156" customWidth="1"/>
    <col min="2032" max="2032" width="27.81640625" style="156" customWidth="1"/>
    <col min="2033" max="2033" width="16.453125" style="156" customWidth="1"/>
    <col min="2034" max="2034" width="13.1796875" style="156" customWidth="1"/>
    <col min="2035" max="2035" width="12.1796875" style="156" customWidth="1"/>
    <col min="2036" max="2282" width="11.453125" style="156"/>
    <col min="2283" max="2283" width="5.54296875" style="156" customWidth="1"/>
    <col min="2284" max="2284" width="36.81640625" style="156" customWidth="1"/>
    <col min="2285" max="2285" width="12.81640625" style="156" customWidth="1"/>
    <col min="2286" max="2286" width="12.1796875" style="156" customWidth="1"/>
    <col min="2287" max="2287" width="15.1796875" style="156" customWidth="1"/>
    <col min="2288" max="2288" width="27.81640625" style="156" customWidth="1"/>
    <col min="2289" max="2289" width="16.453125" style="156" customWidth="1"/>
    <col min="2290" max="2290" width="13.1796875" style="156" customWidth="1"/>
    <col min="2291" max="2291" width="12.1796875" style="156" customWidth="1"/>
    <col min="2292" max="2538" width="11.453125" style="156"/>
    <col min="2539" max="2539" width="5.54296875" style="156" customWidth="1"/>
    <col min="2540" max="2540" width="36.81640625" style="156" customWidth="1"/>
    <col min="2541" max="2541" width="12.81640625" style="156" customWidth="1"/>
    <col min="2542" max="2542" width="12.1796875" style="156" customWidth="1"/>
    <col min="2543" max="2543" width="15.1796875" style="156" customWidth="1"/>
    <col min="2544" max="2544" width="27.81640625" style="156" customWidth="1"/>
    <col min="2545" max="2545" width="16.453125" style="156" customWidth="1"/>
    <col min="2546" max="2546" width="13.1796875" style="156" customWidth="1"/>
    <col min="2547" max="2547" width="12.1796875" style="156" customWidth="1"/>
    <col min="2548" max="2794" width="11.453125" style="156"/>
    <col min="2795" max="2795" width="5.54296875" style="156" customWidth="1"/>
    <col min="2796" max="2796" width="36.81640625" style="156" customWidth="1"/>
    <col min="2797" max="2797" width="12.81640625" style="156" customWidth="1"/>
    <col min="2798" max="2798" width="12.1796875" style="156" customWidth="1"/>
    <col min="2799" max="2799" width="15.1796875" style="156" customWidth="1"/>
    <col min="2800" max="2800" width="27.81640625" style="156" customWidth="1"/>
    <col min="2801" max="2801" width="16.453125" style="156" customWidth="1"/>
    <col min="2802" max="2802" width="13.1796875" style="156" customWidth="1"/>
    <col min="2803" max="2803" width="12.1796875" style="156" customWidth="1"/>
    <col min="2804" max="3050" width="11.453125" style="156"/>
    <col min="3051" max="3051" width="5.54296875" style="156" customWidth="1"/>
    <col min="3052" max="3052" width="36.81640625" style="156" customWidth="1"/>
    <col min="3053" max="3053" width="12.81640625" style="156" customWidth="1"/>
    <col min="3054" max="3054" width="12.1796875" style="156" customWidth="1"/>
    <col min="3055" max="3055" width="15.1796875" style="156" customWidth="1"/>
    <col min="3056" max="3056" width="27.81640625" style="156" customWidth="1"/>
    <col min="3057" max="3057" width="16.453125" style="156" customWidth="1"/>
    <col min="3058" max="3058" width="13.1796875" style="156" customWidth="1"/>
    <col min="3059" max="3059" width="12.1796875" style="156" customWidth="1"/>
    <col min="3060" max="3306" width="11.453125" style="156"/>
    <col min="3307" max="3307" width="5.54296875" style="156" customWidth="1"/>
    <col min="3308" max="3308" width="36.81640625" style="156" customWidth="1"/>
    <col min="3309" max="3309" width="12.81640625" style="156" customWidth="1"/>
    <col min="3310" max="3310" width="12.1796875" style="156" customWidth="1"/>
    <col min="3311" max="3311" width="15.1796875" style="156" customWidth="1"/>
    <col min="3312" max="3312" width="27.81640625" style="156" customWidth="1"/>
    <col min="3313" max="3313" width="16.453125" style="156" customWidth="1"/>
    <col min="3314" max="3314" width="13.1796875" style="156" customWidth="1"/>
    <col min="3315" max="3315" width="12.1796875" style="156" customWidth="1"/>
    <col min="3316" max="3562" width="11.453125" style="156"/>
    <col min="3563" max="3563" width="5.54296875" style="156" customWidth="1"/>
    <col min="3564" max="3564" width="36.81640625" style="156" customWidth="1"/>
    <col min="3565" max="3565" width="12.81640625" style="156" customWidth="1"/>
    <col min="3566" max="3566" width="12.1796875" style="156" customWidth="1"/>
    <col min="3567" max="3567" width="15.1796875" style="156" customWidth="1"/>
    <col min="3568" max="3568" width="27.81640625" style="156" customWidth="1"/>
    <col min="3569" max="3569" width="16.453125" style="156" customWidth="1"/>
    <col min="3570" max="3570" width="13.1796875" style="156" customWidth="1"/>
    <col min="3571" max="3571" width="12.1796875" style="156" customWidth="1"/>
    <col min="3572" max="3818" width="11.453125" style="156"/>
    <col min="3819" max="3819" width="5.54296875" style="156" customWidth="1"/>
    <col min="3820" max="3820" width="36.81640625" style="156" customWidth="1"/>
    <col min="3821" max="3821" width="12.81640625" style="156" customWidth="1"/>
    <col min="3822" max="3822" width="12.1796875" style="156" customWidth="1"/>
    <col min="3823" max="3823" width="15.1796875" style="156" customWidth="1"/>
    <col min="3824" max="3824" width="27.81640625" style="156" customWidth="1"/>
    <col min="3825" max="3825" width="16.453125" style="156" customWidth="1"/>
    <col min="3826" max="3826" width="13.1796875" style="156" customWidth="1"/>
    <col min="3827" max="3827" width="12.1796875" style="156" customWidth="1"/>
    <col min="3828" max="4074" width="11.453125" style="156"/>
    <col min="4075" max="4075" width="5.54296875" style="156" customWidth="1"/>
    <col min="4076" max="4076" width="36.81640625" style="156" customWidth="1"/>
    <col min="4077" max="4077" width="12.81640625" style="156" customWidth="1"/>
    <col min="4078" max="4078" width="12.1796875" style="156" customWidth="1"/>
    <col min="4079" max="4079" width="15.1796875" style="156" customWidth="1"/>
    <col min="4080" max="4080" width="27.81640625" style="156" customWidth="1"/>
    <col min="4081" max="4081" width="16.453125" style="156" customWidth="1"/>
    <col min="4082" max="4082" width="13.1796875" style="156" customWidth="1"/>
    <col min="4083" max="4083" width="12.1796875" style="156" customWidth="1"/>
    <col min="4084" max="4330" width="11.453125" style="156"/>
    <col min="4331" max="4331" width="5.54296875" style="156" customWidth="1"/>
    <col min="4332" max="4332" width="36.81640625" style="156" customWidth="1"/>
    <col min="4333" max="4333" width="12.81640625" style="156" customWidth="1"/>
    <col min="4334" max="4334" width="12.1796875" style="156" customWidth="1"/>
    <col min="4335" max="4335" width="15.1796875" style="156" customWidth="1"/>
    <col min="4336" max="4336" width="27.81640625" style="156" customWidth="1"/>
    <col min="4337" max="4337" width="16.453125" style="156" customWidth="1"/>
    <col min="4338" max="4338" width="13.1796875" style="156" customWidth="1"/>
    <col min="4339" max="4339" width="12.1796875" style="156" customWidth="1"/>
    <col min="4340" max="4586" width="11.453125" style="156"/>
    <col min="4587" max="4587" width="5.54296875" style="156" customWidth="1"/>
    <col min="4588" max="4588" width="36.81640625" style="156" customWidth="1"/>
    <col min="4589" max="4589" width="12.81640625" style="156" customWidth="1"/>
    <col min="4590" max="4590" width="12.1796875" style="156" customWidth="1"/>
    <col min="4591" max="4591" width="15.1796875" style="156" customWidth="1"/>
    <col min="4592" max="4592" width="27.81640625" style="156" customWidth="1"/>
    <col min="4593" max="4593" width="16.453125" style="156" customWidth="1"/>
    <col min="4594" max="4594" width="13.1796875" style="156" customWidth="1"/>
    <col min="4595" max="4595" width="12.1796875" style="156" customWidth="1"/>
    <col min="4596" max="4842" width="11.453125" style="156"/>
    <col min="4843" max="4843" width="5.54296875" style="156" customWidth="1"/>
    <col min="4844" max="4844" width="36.81640625" style="156" customWidth="1"/>
    <col min="4845" max="4845" width="12.81640625" style="156" customWidth="1"/>
    <col min="4846" max="4846" width="12.1796875" style="156" customWidth="1"/>
    <col min="4847" max="4847" width="15.1796875" style="156" customWidth="1"/>
    <col min="4848" max="4848" width="27.81640625" style="156" customWidth="1"/>
    <col min="4849" max="4849" width="16.453125" style="156" customWidth="1"/>
    <col min="4850" max="4850" width="13.1796875" style="156" customWidth="1"/>
    <col min="4851" max="4851" width="12.1796875" style="156" customWidth="1"/>
    <col min="4852" max="5098" width="11.453125" style="156"/>
    <col min="5099" max="5099" width="5.54296875" style="156" customWidth="1"/>
    <col min="5100" max="5100" width="36.81640625" style="156" customWidth="1"/>
    <col min="5101" max="5101" width="12.81640625" style="156" customWidth="1"/>
    <col min="5102" max="5102" width="12.1796875" style="156" customWidth="1"/>
    <col min="5103" max="5103" width="15.1796875" style="156" customWidth="1"/>
    <col min="5104" max="5104" width="27.81640625" style="156" customWidth="1"/>
    <col min="5105" max="5105" width="16.453125" style="156" customWidth="1"/>
    <col min="5106" max="5106" width="13.1796875" style="156" customWidth="1"/>
    <col min="5107" max="5107" width="12.1796875" style="156" customWidth="1"/>
    <col min="5108" max="5354" width="11.453125" style="156"/>
    <col min="5355" max="5355" width="5.54296875" style="156" customWidth="1"/>
    <col min="5356" max="5356" width="36.81640625" style="156" customWidth="1"/>
    <col min="5357" max="5357" width="12.81640625" style="156" customWidth="1"/>
    <col min="5358" max="5358" width="12.1796875" style="156" customWidth="1"/>
    <col min="5359" max="5359" width="15.1796875" style="156" customWidth="1"/>
    <col min="5360" max="5360" width="27.81640625" style="156" customWidth="1"/>
    <col min="5361" max="5361" width="16.453125" style="156" customWidth="1"/>
    <col min="5362" max="5362" width="13.1796875" style="156" customWidth="1"/>
    <col min="5363" max="5363" width="12.1796875" style="156" customWidth="1"/>
    <col min="5364" max="5610" width="11.453125" style="156"/>
    <col min="5611" max="5611" width="5.54296875" style="156" customWidth="1"/>
    <col min="5612" max="5612" width="36.81640625" style="156" customWidth="1"/>
    <col min="5613" max="5613" width="12.81640625" style="156" customWidth="1"/>
    <col min="5614" max="5614" width="12.1796875" style="156" customWidth="1"/>
    <col min="5615" max="5615" width="15.1796875" style="156" customWidth="1"/>
    <col min="5616" max="5616" width="27.81640625" style="156" customWidth="1"/>
    <col min="5617" max="5617" width="16.453125" style="156" customWidth="1"/>
    <col min="5618" max="5618" width="13.1796875" style="156" customWidth="1"/>
    <col min="5619" max="5619" width="12.1796875" style="156" customWidth="1"/>
    <col min="5620" max="5866" width="11.453125" style="156"/>
    <col min="5867" max="5867" width="5.54296875" style="156" customWidth="1"/>
    <col min="5868" max="5868" width="36.81640625" style="156" customWidth="1"/>
    <col min="5869" max="5869" width="12.81640625" style="156" customWidth="1"/>
    <col min="5870" max="5870" width="12.1796875" style="156" customWidth="1"/>
    <col min="5871" max="5871" width="15.1796875" style="156" customWidth="1"/>
    <col min="5872" max="5872" width="27.81640625" style="156" customWidth="1"/>
    <col min="5873" max="5873" width="16.453125" style="156" customWidth="1"/>
    <col min="5874" max="5874" width="13.1796875" style="156" customWidth="1"/>
    <col min="5875" max="5875" width="12.1796875" style="156" customWidth="1"/>
    <col min="5876" max="6122" width="11.453125" style="156"/>
    <col min="6123" max="6123" width="5.54296875" style="156" customWidth="1"/>
    <col min="6124" max="6124" width="36.81640625" style="156" customWidth="1"/>
    <col min="6125" max="6125" width="12.81640625" style="156" customWidth="1"/>
    <col min="6126" max="6126" width="12.1796875" style="156" customWidth="1"/>
    <col min="6127" max="6127" width="15.1796875" style="156" customWidth="1"/>
    <col min="6128" max="6128" width="27.81640625" style="156" customWidth="1"/>
    <col min="6129" max="6129" width="16.453125" style="156" customWidth="1"/>
    <col min="6130" max="6130" width="13.1796875" style="156" customWidth="1"/>
    <col min="6131" max="6131" width="12.1796875" style="156" customWidth="1"/>
    <col min="6132" max="6378" width="11.453125" style="156"/>
    <col min="6379" max="6379" width="5.54296875" style="156" customWidth="1"/>
    <col min="6380" max="6380" width="36.81640625" style="156" customWidth="1"/>
    <col min="6381" max="6381" width="12.81640625" style="156" customWidth="1"/>
    <col min="6382" max="6382" width="12.1796875" style="156" customWidth="1"/>
    <col min="6383" max="6383" width="15.1796875" style="156" customWidth="1"/>
    <col min="6384" max="6384" width="27.81640625" style="156" customWidth="1"/>
    <col min="6385" max="6385" width="16.453125" style="156" customWidth="1"/>
    <col min="6386" max="6386" width="13.1796875" style="156" customWidth="1"/>
    <col min="6387" max="6387" width="12.1796875" style="156" customWidth="1"/>
    <col min="6388" max="6634" width="11.453125" style="156"/>
    <col min="6635" max="6635" width="5.54296875" style="156" customWidth="1"/>
    <col min="6636" max="6636" width="36.81640625" style="156" customWidth="1"/>
    <col min="6637" max="6637" width="12.81640625" style="156" customWidth="1"/>
    <col min="6638" max="6638" width="12.1796875" style="156" customWidth="1"/>
    <col min="6639" max="6639" width="15.1796875" style="156" customWidth="1"/>
    <col min="6640" max="6640" width="27.81640625" style="156" customWidth="1"/>
    <col min="6641" max="6641" width="16.453125" style="156" customWidth="1"/>
    <col min="6642" max="6642" width="13.1796875" style="156" customWidth="1"/>
    <col min="6643" max="6643" width="12.1796875" style="156" customWidth="1"/>
    <col min="6644" max="6890" width="11.453125" style="156"/>
    <col min="6891" max="6891" width="5.54296875" style="156" customWidth="1"/>
    <col min="6892" max="6892" width="36.81640625" style="156" customWidth="1"/>
    <col min="6893" max="6893" width="12.81640625" style="156" customWidth="1"/>
    <col min="6894" max="6894" width="12.1796875" style="156" customWidth="1"/>
    <col min="6895" max="6895" width="15.1796875" style="156" customWidth="1"/>
    <col min="6896" max="6896" width="27.81640625" style="156" customWidth="1"/>
    <col min="6897" max="6897" width="16.453125" style="156" customWidth="1"/>
    <col min="6898" max="6898" width="13.1796875" style="156" customWidth="1"/>
    <col min="6899" max="6899" width="12.1796875" style="156" customWidth="1"/>
    <col min="6900" max="7146" width="11.453125" style="156"/>
    <col min="7147" max="7147" width="5.54296875" style="156" customWidth="1"/>
    <col min="7148" max="7148" width="36.81640625" style="156" customWidth="1"/>
    <col min="7149" max="7149" width="12.81640625" style="156" customWidth="1"/>
    <col min="7150" max="7150" width="12.1796875" style="156" customWidth="1"/>
    <col min="7151" max="7151" width="15.1796875" style="156" customWidth="1"/>
    <col min="7152" max="7152" width="27.81640625" style="156" customWidth="1"/>
    <col min="7153" max="7153" width="16.453125" style="156" customWidth="1"/>
    <col min="7154" max="7154" width="13.1796875" style="156" customWidth="1"/>
    <col min="7155" max="7155" width="12.1796875" style="156" customWidth="1"/>
    <col min="7156" max="7402" width="11.453125" style="156"/>
    <col min="7403" max="7403" width="5.54296875" style="156" customWidth="1"/>
    <col min="7404" max="7404" width="36.81640625" style="156" customWidth="1"/>
    <col min="7405" max="7405" width="12.81640625" style="156" customWidth="1"/>
    <col min="7406" max="7406" width="12.1796875" style="156" customWidth="1"/>
    <col min="7407" max="7407" width="15.1796875" style="156" customWidth="1"/>
    <col min="7408" max="7408" width="27.81640625" style="156" customWidth="1"/>
    <col min="7409" max="7409" width="16.453125" style="156" customWidth="1"/>
    <col min="7410" max="7410" width="13.1796875" style="156" customWidth="1"/>
    <col min="7411" max="7411" width="12.1796875" style="156" customWidth="1"/>
    <col min="7412" max="7658" width="11.453125" style="156"/>
    <col min="7659" max="7659" width="5.54296875" style="156" customWidth="1"/>
    <col min="7660" max="7660" width="36.81640625" style="156" customWidth="1"/>
    <col min="7661" max="7661" width="12.81640625" style="156" customWidth="1"/>
    <col min="7662" max="7662" width="12.1796875" style="156" customWidth="1"/>
    <col min="7663" max="7663" width="15.1796875" style="156" customWidth="1"/>
    <col min="7664" max="7664" width="27.81640625" style="156" customWidth="1"/>
    <col min="7665" max="7665" width="16.453125" style="156" customWidth="1"/>
    <col min="7666" max="7666" width="13.1796875" style="156" customWidth="1"/>
    <col min="7667" max="7667" width="12.1796875" style="156" customWidth="1"/>
    <col min="7668" max="7914" width="11.453125" style="156"/>
    <col min="7915" max="7915" width="5.54296875" style="156" customWidth="1"/>
    <col min="7916" max="7916" width="36.81640625" style="156" customWidth="1"/>
    <col min="7917" max="7917" width="12.81640625" style="156" customWidth="1"/>
    <col min="7918" max="7918" width="12.1796875" style="156" customWidth="1"/>
    <col min="7919" max="7919" width="15.1796875" style="156" customWidth="1"/>
    <col min="7920" max="7920" width="27.81640625" style="156" customWidth="1"/>
    <col min="7921" max="7921" width="16.453125" style="156" customWidth="1"/>
    <col min="7922" max="7922" width="13.1796875" style="156" customWidth="1"/>
    <col min="7923" max="7923" width="12.1796875" style="156" customWidth="1"/>
    <col min="7924" max="8170" width="11.453125" style="156"/>
    <col min="8171" max="8171" width="5.54296875" style="156" customWidth="1"/>
    <col min="8172" max="8172" width="36.81640625" style="156" customWidth="1"/>
    <col min="8173" max="8173" width="12.81640625" style="156" customWidth="1"/>
    <col min="8174" max="8174" width="12.1796875" style="156" customWidth="1"/>
    <col min="8175" max="8175" width="15.1796875" style="156" customWidth="1"/>
    <col min="8176" max="8176" width="27.81640625" style="156" customWidth="1"/>
    <col min="8177" max="8177" width="16.453125" style="156" customWidth="1"/>
    <col min="8178" max="8178" width="13.1796875" style="156" customWidth="1"/>
    <col min="8179" max="8179" width="12.1796875" style="156" customWidth="1"/>
    <col min="8180" max="8426" width="11.453125" style="156"/>
    <col min="8427" max="8427" width="5.54296875" style="156" customWidth="1"/>
    <col min="8428" max="8428" width="36.81640625" style="156" customWidth="1"/>
    <col min="8429" max="8429" width="12.81640625" style="156" customWidth="1"/>
    <col min="8430" max="8430" width="12.1796875" style="156" customWidth="1"/>
    <col min="8431" max="8431" width="15.1796875" style="156" customWidth="1"/>
    <col min="8432" max="8432" width="27.81640625" style="156" customWidth="1"/>
    <col min="8433" max="8433" width="16.453125" style="156" customWidth="1"/>
    <col min="8434" max="8434" width="13.1796875" style="156" customWidth="1"/>
    <col min="8435" max="8435" width="12.1796875" style="156" customWidth="1"/>
    <col min="8436" max="8682" width="11.453125" style="156"/>
    <col min="8683" max="8683" width="5.54296875" style="156" customWidth="1"/>
    <col min="8684" max="8684" width="36.81640625" style="156" customWidth="1"/>
    <col min="8685" max="8685" width="12.81640625" style="156" customWidth="1"/>
    <col min="8686" max="8686" width="12.1796875" style="156" customWidth="1"/>
    <col min="8687" max="8687" width="15.1796875" style="156" customWidth="1"/>
    <col min="8688" max="8688" width="27.81640625" style="156" customWidth="1"/>
    <col min="8689" max="8689" width="16.453125" style="156" customWidth="1"/>
    <col min="8690" max="8690" width="13.1796875" style="156" customWidth="1"/>
    <col min="8691" max="8691" width="12.1796875" style="156" customWidth="1"/>
    <col min="8692" max="8938" width="11.453125" style="156"/>
    <col min="8939" max="8939" width="5.54296875" style="156" customWidth="1"/>
    <col min="8940" max="8940" width="36.81640625" style="156" customWidth="1"/>
    <col min="8941" max="8941" width="12.81640625" style="156" customWidth="1"/>
    <col min="8942" max="8942" width="12.1796875" style="156" customWidth="1"/>
    <col min="8943" max="8943" width="15.1796875" style="156" customWidth="1"/>
    <col min="8944" max="8944" width="27.81640625" style="156" customWidth="1"/>
    <col min="8945" max="8945" width="16.453125" style="156" customWidth="1"/>
    <col min="8946" max="8946" width="13.1796875" style="156" customWidth="1"/>
    <col min="8947" max="8947" width="12.1796875" style="156" customWidth="1"/>
    <col min="8948" max="9194" width="11.453125" style="156"/>
    <col min="9195" max="9195" width="5.54296875" style="156" customWidth="1"/>
    <col min="9196" max="9196" width="36.81640625" style="156" customWidth="1"/>
    <col min="9197" max="9197" width="12.81640625" style="156" customWidth="1"/>
    <col min="9198" max="9198" width="12.1796875" style="156" customWidth="1"/>
    <col min="9199" max="9199" width="15.1796875" style="156" customWidth="1"/>
    <col min="9200" max="9200" width="27.81640625" style="156" customWidth="1"/>
    <col min="9201" max="9201" width="16.453125" style="156" customWidth="1"/>
    <col min="9202" max="9202" width="13.1796875" style="156" customWidth="1"/>
    <col min="9203" max="9203" width="12.1796875" style="156" customWidth="1"/>
    <col min="9204" max="9450" width="11.453125" style="156"/>
    <col min="9451" max="9451" width="5.54296875" style="156" customWidth="1"/>
    <col min="9452" max="9452" width="36.81640625" style="156" customWidth="1"/>
    <col min="9453" max="9453" width="12.81640625" style="156" customWidth="1"/>
    <col min="9454" max="9454" width="12.1796875" style="156" customWidth="1"/>
    <col min="9455" max="9455" width="15.1796875" style="156" customWidth="1"/>
    <col min="9456" max="9456" width="27.81640625" style="156" customWidth="1"/>
    <col min="9457" max="9457" width="16.453125" style="156" customWidth="1"/>
    <col min="9458" max="9458" width="13.1796875" style="156" customWidth="1"/>
    <col min="9459" max="9459" width="12.1796875" style="156" customWidth="1"/>
    <col min="9460" max="9706" width="11.453125" style="156"/>
    <col min="9707" max="9707" width="5.54296875" style="156" customWidth="1"/>
    <col min="9708" max="9708" width="36.81640625" style="156" customWidth="1"/>
    <col min="9709" max="9709" width="12.81640625" style="156" customWidth="1"/>
    <col min="9710" max="9710" width="12.1796875" style="156" customWidth="1"/>
    <col min="9711" max="9711" width="15.1796875" style="156" customWidth="1"/>
    <col min="9712" max="9712" width="27.81640625" style="156" customWidth="1"/>
    <col min="9713" max="9713" width="16.453125" style="156" customWidth="1"/>
    <col min="9714" max="9714" width="13.1796875" style="156" customWidth="1"/>
    <col min="9715" max="9715" width="12.1796875" style="156" customWidth="1"/>
    <col min="9716" max="9962" width="11.453125" style="156"/>
    <col min="9963" max="9963" width="5.54296875" style="156" customWidth="1"/>
    <col min="9964" max="9964" width="36.81640625" style="156" customWidth="1"/>
    <col min="9965" max="9965" width="12.81640625" style="156" customWidth="1"/>
    <col min="9966" max="9966" width="12.1796875" style="156" customWidth="1"/>
    <col min="9967" max="9967" width="15.1796875" style="156" customWidth="1"/>
    <col min="9968" max="9968" width="27.81640625" style="156" customWidth="1"/>
    <col min="9969" max="9969" width="16.453125" style="156" customWidth="1"/>
    <col min="9970" max="9970" width="13.1796875" style="156" customWidth="1"/>
    <col min="9971" max="9971" width="12.1796875" style="156" customWidth="1"/>
    <col min="9972" max="10218" width="11.453125" style="156"/>
    <col min="10219" max="10219" width="5.54296875" style="156" customWidth="1"/>
    <col min="10220" max="10220" width="36.81640625" style="156" customWidth="1"/>
    <col min="10221" max="10221" width="12.81640625" style="156" customWidth="1"/>
    <col min="10222" max="10222" width="12.1796875" style="156" customWidth="1"/>
    <col min="10223" max="10223" width="15.1796875" style="156" customWidth="1"/>
    <col min="10224" max="10224" width="27.81640625" style="156" customWidth="1"/>
    <col min="10225" max="10225" width="16.453125" style="156" customWidth="1"/>
    <col min="10226" max="10226" width="13.1796875" style="156" customWidth="1"/>
    <col min="10227" max="10227" width="12.1796875" style="156" customWidth="1"/>
    <col min="10228" max="10474" width="11.453125" style="156"/>
    <col min="10475" max="10475" width="5.54296875" style="156" customWidth="1"/>
    <col min="10476" max="10476" width="36.81640625" style="156" customWidth="1"/>
    <col min="10477" max="10477" width="12.81640625" style="156" customWidth="1"/>
    <col min="10478" max="10478" width="12.1796875" style="156" customWidth="1"/>
    <col min="10479" max="10479" width="15.1796875" style="156" customWidth="1"/>
    <col min="10480" max="10480" width="27.81640625" style="156" customWidth="1"/>
    <col min="10481" max="10481" width="16.453125" style="156" customWidth="1"/>
    <col min="10482" max="10482" width="13.1796875" style="156" customWidth="1"/>
    <col min="10483" max="10483" width="12.1796875" style="156" customWidth="1"/>
    <col min="10484" max="10730" width="11.453125" style="156"/>
    <col min="10731" max="10731" width="5.54296875" style="156" customWidth="1"/>
    <col min="10732" max="10732" width="36.81640625" style="156" customWidth="1"/>
    <col min="10733" max="10733" width="12.81640625" style="156" customWidth="1"/>
    <col min="10734" max="10734" width="12.1796875" style="156" customWidth="1"/>
    <col min="10735" max="10735" width="15.1796875" style="156" customWidth="1"/>
    <col min="10736" max="10736" width="27.81640625" style="156" customWidth="1"/>
    <col min="10737" max="10737" width="16.453125" style="156" customWidth="1"/>
    <col min="10738" max="10738" width="13.1796875" style="156" customWidth="1"/>
    <col min="10739" max="10739" width="12.1796875" style="156" customWidth="1"/>
    <col min="10740" max="10986" width="11.453125" style="156"/>
    <col min="10987" max="10987" width="5.54296875" style="156" customWidth="1"/>
    <col min="10988" max="10988" width="36.81640625" style="156" customWidth="1"/>
    <col min="10989" max="10989" width="12.81640625" style="156" customWidth="1"/>
    <col min="10990" max="10990" width="12.1796875" style="156" customWidth="1"/>
    <col min="10991" max="10991" width="15.1796875" style="156" customWidth="1"/>
    <col min="10992" max="10992" width="27.81640625" style="156" customWidth="1"/>
    <col min="10993" max="10993" width="16.453125" style="156" customWidth="1"/>
    <col min="10994" max="10994" width="13.1796875" style="156" customWidth="1"/>
    <col min="10995" max="10995" width="12.1796875" style="156" customWidth="1"/>
    <col min="10996" max="11242" width="11.453125" style="156"/>
    <col min="11243" max="11243" width="5.54296875" style="156" customWidth="1"/>
    <col min="11244" max="11244" width="36.81640625" style="156" customWidth="1"/>
    <col min="11245" max="11245" width="12.81640625" style="156" customWidth="1"/>
    <col min="11246" max="11246" width="12.1796875" style="156" customWidth="1"/>
    <col min="11247" max="11247" width="15.1796875" style="156" customWidth="1"/>
    <col min="11248" max="11248" width="27.81640625" style="156" customWidth="1"/>
    <col min="11249" max="11249" width="16.453125" style="156" customWidth="1"/>
    <col min="11250" max="11250" width="13.1796875" style="156" customWidth="1"/>
    <col min="11251" max="11251" width="12.1796875" style="156" customWidth="1"/>
    <col min="11252" max="11498" width="11.453125" style="156"/>
    <col min="11499" max="11499" width="5.54296875" style="156" customWidth="1"/>
    <col min="11500" max="11500" width="36.81640625" style="156" customWidth="1"/>
    <col min="11501" max="11501" width="12.81640625" style="156" customWidth="1"/>
    <col min="11502" max="11502" width="12.1796875" style="156" customWidth="1"/>
    <col min="11503" max="11503" width="15.1796875" style="156" customWidth="1"/>
    <col min="11504" max="11504" width="27.81640625" style="156" customWidth="1"/>
    <col min="11505" max="11505" width="16.453125" style="156" customWidth="1"/>
    <col min="11506" max="11506" width="13.1796875" style="156" customWidth="1"/>
    <col min="11507" max="11507" width="12.1796875" style="156" customWidth="1"/>
    <col min="11508" max="11754" width="11.453125" style="156"/>
    <col min="11755" max="11755" width="5.54296875" style="156" customWidth="1"/>
    <col min="11756" max="11756" width="36.81640625" style="156" customWidth="1"/>
    <col min="11757" max="11757" width="12.81640625" style="156" customWidth="1"/>
    <col min="11758" max="11758" width="12.1796875" style="156" customWidth="1"/>
    <col min="11759" max="11759" width="15.1796875" style="156" customWidth="1"/>
    <col min="11760" max="11760" width="27.81640625" style="156" customWidth="1"/>
    <col min="11761" max="11761" width="16.453125" style="156" customWidth="1"/>
    <col min="11762" max="11762" width="13.1796875" style="156" customWidth="1"/>
    <col min="11763" max="11763" width="12.1796875" style="156" customWidth="1"/>
    <col min="11764" max="12010" width="11.453125" style="156"/>
    <col min="12011" max="12011" width="5.54296875" style="156" customWidth="1"/>
    <col min="12012" max="12012" width="36.81640625" style="156" customWidth="1"/>
    <col min="12013" max="12013" width="12.81640625" style="156" customWidth="1"/>
    <col min="12014" max="12014" width="12.1796875" style="156" customWidth="1"/>
    <col min="12015" max="12015" width="15.1796875" style="156" customWidth="1"/>
    <col min="12016" max="12016" width="27.81640625" style="156" customWidth="1"/>
    <col min="12017" max="12017" width="16.453125" style="156" customWidth="1"/>
    <col min="12018" max="12018" width="13.1796875" style="156" customWidth="1"/>
    <col min="12019" max="12019" width="12.1796875" style="156" customWidth="1"/>
    <col min="12020" max="12266" width="11.453125" style="156"/>
    <col min="12267" max="12267" width="5.54296875" style="156" customWidth="1"/>
    <col min="12268" max="12268" width="36.81640625" style="156" customWidth="1"/>
    <col min="12269" max="12269" width="12.81640625" style="156" customWidth="1"/>
    <col min="12270" max="12270" width="12.1796875" style="156" customWidth="1"/>
    <col min="12271" max="12271" width="15.1796875" style="156" customWidth="1"/>
    <col min="12272" max="12272" width="27.81640625" style="156" customWidth="1"/>
    <col min="12273" max="12273" width="16.453125" style="156" customWidth="1"/>
    <col min="12274" max="12274" width="13.1796875" style="156" customWidth="1"/>
    <col min="12275" max="12275" width="12.1796875" style="156" customWidth="1"/>
    <col min="12276" max="12522" width="11.453125" style="156"/>
    <col min="12523" max="12523" width="5.54296875" style="156" customWidth="1"/>
    <col min="12524" max="12524" width="36.81640625" style="156" customWidth="1"/>
    <col min="12525" max="12525" width="12.81640625" style="156" customWidth="1"/>
    <col min="12526" max="12526" width="12.1796875" style="156" customWidth="1"/>
    <col min="12527" max="12527" width="15.1796875" style="156" customWidth="1"/>
    <col min="12528" max="12528" width="27.81640625" style="156" customWidth="1"/>
    <col min="12529" max="12529" width="16.453125" style="156" customWidth="1"/>
    <col min="12530" max="12530" width="13.1796875" style="156" customWidth="1"/>
    <col min="12531" max="12531" width="12.1796875" style="156" customWidth="1"/>
    <col min="12532" max="12778" width="11.453125" style="156"/>
    <col min="12779" max="12779" width="5.54296875" style="156" customWidth="1"/>
    <col min="12780" max="12780" width="36.81640625" style="156" customWidth="1"/>
    <col min="12781" max="12781" width="12.81640625" style="156" customWidth="1"/>
    <col min="12782" max="12782" width="12.1796875" style="156" customWidth="1"/>
    <col min="12783" max="12783" width="15.1796875" style="156" customWidth="1"/>
    <col min="12784" max="12784" width="27.81640625" style="156" customWidth="1"/>
    <col min="12785" max="12785" width="16.453125" style="156" customWidth="1"/>
    <col min="12786" max="12786" width="13.1796875" style="156" customWidth="1"/>
    <col min="12787" max="12787" width="12.1796875" style="156" customWidth="1"/>
    <col min="12788" max="13034" width="11.453125" style="156"/>
    <col min="13035" max="13035" width="5.54296875" style="156" customWidth="1"/>
    <col min="13036" max="13036" width="36.81640625" style="156" customWidth="1"/>
    <col min="13037" max="13037" width="12.81640625" style="156" customWidth="1"/>
    <col min="13038" max="13038" width="12.1796875" style="156" customWidth="1"/>
    <col min="13039" max="13039" width="15.1796875" style="156" customWidth="1"/>
    <col min="13040" max="13040" width="27.81640625" style="156" customWidth="1"/>
    <col min="13041" max="13041" width="16.453125" style="156" customWidth="1"/>
    <col min="13042" max="13042" width="13.1796875" style="156" customWidth="1"/>
    <col min="13043" max="13043" width="12.1796875" style="156" customWidth="1"/>
    <col min="13044" max="13290" width="11.453125" style="156"/>
    <col min="13291" max="13291" width="5.54296875" style="156" customWidth="1"/>
    <col min="13292" max="13292" width="36.81640625" style="156" customWidth="1"/>
    <col min="13293" max="13293" width="12.81640625" style="156" customWidth="1"/>
    <col min="13294" max="13294" width="12.1796875" style="156" customWidth="1"/>
    <col min="13295" max="13295" width="15.1796875" style="156" customWidth="1"/>
    <col min="13296" max="13296" width="27.81640625" style="156" customWidth="1"/>
    <col min="13297" max="13297" width="16.453125" style="156" customWidth="1"/>
    <col min="13298" max="13298" width="13.1796875" style="156" customWidth="1"/>
    <col min="13299" max="13299" width="12.1796875" style="156" customWidth="1"/>
    <col min="13300" max="13546" width="11.453125" style="156"/>
    <col min="13547" max="13547" width="5.54296875" style="156" customWidth="1"/>
    <col min="13548" max="13548" width="36.81640625" style="156" customWidth="1"/>
    <col min="13549" max="13549" width="12.81640625" style="156" customWidth="1"/>
    <col min="13550" max="13550" width="12.1796875" style="156" customWidth="1"/>
    <col min="13551" max="13551" width="15.1796875" style="156" customWidth="1"/>
    <col min="13552" max="13552" width="27.81640625" style="156" customWidth="1"/>
    <col min="13553" max="13553" width="16.453125" style="156" customWidth="1"/>
    <col min="13554" max="13554" width="13.1796875" style="156" customWidth="1"/>
    <col min="13555" max="13555" width="12.1796875" style="156" customWidth="1"/>
    <col min="13556" max="13802" width="11.453125" style="156"/>
    <col min="13803" max="13803" width="5.54296875" style="156" customWidth="1"/>
    <col min="13804" max="13804" width="36.81640625" style="156" customWidth="1"/>
    <col min="13805" max="13805" width="12.81640625" style="156" customWidth="1"/>
    <col min="13806" max="13806" width="12.1796875" style="156" customWidth="1"/>
    <col min="13807" max="13807" width="15.1796875" style="156" customWidth="1"/>
    <col min="13808" max="13808" width="27.81640625" style="156" customWidth="1"/>
    <col min="13809" max="13809" width="16.453125" style="156" customWidth="1"/>
    <col min="13810" max="13810" width="13.1796875" style="156" customWidth="1"/>
    <col min="13811" max="13811" width="12.1796875" style="156" customWidth="1"/>
    <col min="13812" max="14058" width="11.453125" style="156"/>
    <col min="14059" max="14059" width="5.54296875" style="156" customWidth="1"/>
    <col min="14060" max="14060" width="36.81640625" style="156" customWidth="1"/>
    <col min="14061" max="14061" width="12.81640625" style="156" customWidth="1"/>
    <col min="14062" max="14062" width="12.1796875" style="156" customWidth="1"/>
    <col min="14063" max="14063" width="15.1796875" style="156" customWidth="1"/>
    <col min="14064" max="14064" width="27.81640625" style="156" customWidth="1"/>
    <col min="14065" max="14065" width="16.453125" style="156" customWidth="1"/>
    <col min="14066" max="14066" width="13.1796875" style="156" customWidth="1"/>
    <col min="14067" max="14067" width="12.1796875" style="156" customWidth="1"/>
    <col min="14068" max="14314" width="11.453125" style="156"/>
    <col min="14315" max="14315" width="5.54296875" style="156" customWidth="1"/>
    <col min="14316" max="14316" width="36.81640625" style="156" customWidth="1"/>
    <col min="14317" max="14317" width="12.81640625" style="156" customWidth="1"/>
    <col min="14318" max="14318" width="12.1796875" style="156" customWidth="1"/>
    <col min="14319" max="14319" width="15.1796875" style="156" customWidth="1"/>
    <col min="14320" max="14320" width="27.81640625" style="156" customWidth="1"/>
    <col min="14321" max="14321" width="16.453125" style="156" customWidth="1"/>
    <col min="14322" max="14322" width="13.1796875" style="156" customWidth="1"/>
    <col min="14323" max="14323" width="12.1796875" style="156" customWidth="1"/>
    <col min="14324" max="14570" width="11.453125" style="156"/>
    <col min="14571" max="14571" width="5.54296875" style="156" customWidth="1"/>
    <col min="14572" max="14572" width="36.81640625" style="156" customWidth="1"/>
    <col min="14573" max="14573" width="12.81640625" style="156" customWidth="1"/>
    <col min="14574" max="14574" width="12.1796875" style="156" customWidth="1"/>
    <col min="14575" max="14575" width="15.1796875" style="156" customWidth="1"/>
    <col min="14576" max="14576" width="27.81640625" style="156" customWidth="1"/>
    <col min="14577" max="14577" width="16.453125" style="156" customWidth="1"/>
    <col min="14578" max="14578" width="13.1796875" style="156" customWidth="1"/>
    <col min="14579" max="14579" width="12.1796875" style="156" customWidth="1"/>
    <col min="14580" max="14826" width="11.453125" style="156"/>
    <col min="14827" max="14827" width="5.54296875" style="156" customWidth="1"/>
    <col min="14828" max="14828" width="36.81640625" style="156" customWidth="1"/>
    <col min="14829" max="14829" width="12.81640625" style="156" customWidth="1"/>
    <col min="14830" max="14830" width="12.1796875" style="156" customWidth="1"/>
    <col min="14831" max="14831" width="15.1796875" style="156" customWidth="1"/>
    <col min="14832" max="14832" width="27.81640625" style="156" customWidth="1"/>
    <col min="14833" max="14833" width="16.453125" style="156" customWidth="1"/>
    <col min="14834" max="14834" width="13.1796875" style="156" customWidth="1"/>
    <col min="14835" max="14835" width="12.1796875" style="156" customWidth="1"/>
    <col min="14836" max="15082" width="11.453125" style="156"/>
    <col min="15083" max="15083" width="5.54296875" style="156" customWidth="1"/>
    <col min="15084" max="15084" width="36.81640625" style="156" customWidth="1"/>
    <col min="15085" max="15085" width="12.81640625" style="156" customWidth="1"/>
    <col min="15086" max="15086" width="12.1796875" style="156" customWidth="1"/>
    <col min="15087" max="15087" width="15.1796875" style="156" customWidth="1"/>
    <col min="15088" max="15088" width="27.81640625" style="156" customWidth="1"/>
    <col min="15089" max="15089" width="16.453125" style="156" customWidth="1"/>
    <col min="15090" max="15090" width="13.1796875" style="156" customWidth="1"/>
    <col min="15091" max="15091" width="12.1796875" style="156" customWidth="1"/>
    <col min="15092" max="15338" width="11.453125" style="156"/>
    <col min="15339" max="15339" width="5.54296875" style="156" customWidth="1"/>
    <col min="15340" max="15340" width="36.81640625" style="156" customWidth="1"/>
    <col min="15341" max="15341" width="12.81640625" style="156" customWidth="1"/>
    <col min="15342" max="15342" width="12.1796875" style="156" customWidth="1"/>
    <col min="15343" max="15343" width="15.1796875" style="156" customWidth="1"/>
    <col min="15344" max="15344" width="27.81640625" style="156" customWidth="1"/>
    <col min="15345" max="15345" width="16.453125" style="156" customWidth="1"/>
    <col min="15346" max="15346" width="13.1796875" style="156" customWidth="1"/>
    <col min="15347" max="15347" width="12.1796875" style="156" customWidth="1"/>
    <col min="15348" max="15594" width="11.453125" style="156"/>
    <col min="15595" max="15595" width="5.54296875" style="156" customWidth="1"/>
    <col min="15596" max="15596" width="36.81640625" style="156" customWidth="1"/>
    <col min="15597" max="15597" width="12.81640625" style="156" customWidth="1"/>
    <col min="15598" max="15598" width="12.1796875" style="156" customWidth="1"/>
    <col min="15599" max="15599" width="15.1796875" style="156" customWidth="1"/>
    <col min="15600" max="15600" width="27.81640625" style="156" customWidth="1"/>
    <col min="15601" max="15601" width="16.453125" style="156" customWidth="1"/>
    <col min="15602" max="15602" width="13.1796875" style="156" customWidth="1"/>
    <col min="15603" max="15603" width="12.1796875" style="156" customWidth="1"/>
    <col min="15604" max="15850" width="11.453125" style="156"/>
    <col min="15851" max="15851" width="5.54296875" style="156" customWidth="1"/>
    <col min="15852" max="15852" width="36.81640625" style="156" customWidth="1"/>
    <col min="15853" max="15853" width="12.81640625" style="156" customWidth="1"/>
    <col min="15854" max="15854" width="12.1796875" style="156" customWidth="1"/>
    <col min="15855" max="15855" width="15.1796875" style="156" customWidth="1"/>
    <col min="15856" max="15856" width="27.81640625" style="156" customWidth="1"/>
    <col min="15857" max="15857" width="16.453125" style="156" customWidth="1"/>
    <col min="15858" max="15858" width="13.1796875" style="156" customWidth="1"/>
    <col min="15859" max="15859" width="12.1796875" style="156" customWidth="1"/>
    <col min="15860" max="16106" width="11.453125" style="156"/>
    <col min="16107" max="16107" width="5.54296875" style="156" customWidth="1"/>
    <col min="16108" max="16108" width="36.81640625" style="156" customWidth="1"/>
    <col min="16109" max="16109" width="12.81640625" style="156" customWidth="1"/>
    <col min="16110" max="16110" width="12.1796875" style="156" customWidth="1"/>
    <col min="16111" max="16111" width="15.1796875" style="156" customWidth="1"/>
    <col min="16112" max="16112" width="27.81640625" style="156" customWidth="1"/>
    <col min="16113" max="16113" width="16.453125" style="156" customWidth="1"/>
    <col min="16114" max="16114" width="13.1796875" style="156" customWidth="1"/>
    <col min="16115" max="16115" width="12.1796875" style="156" customWidth="1"/>
    <col min="16116" max="16384" width="11.453125" style="156"/>
  </cols>
  <sheetData>
    <row r="1" spans="1:10" ht="15.5" x14ac:dyDescent="0.35">
      <c r="A1" s="155"/>
      <c r="B1" s="155"/>
      <c r="C1" s="155"/>
      <c r="D1" s="155"/>
      <c r="E1" s="155"/>
      <c r="F1" s="155"/>
      <c r="G1" s="155"/>
      <c r="H1" s="155"/>
      <c r="I1" s="155"/>
      <c r="J1" s="155"/>
    </row>
    <row r="2" spans="1:10" ht="17.5" x14ac:dyDescent="0.35">
      <c r="A2" s="155"/>
      <c r="B2" s="155"/>
      <c r="C2" s="155"/>
      <c r="D2" s="155"/>
      <c r="E2" s="155"/>
      <c r="F2" s="312" t="s">
        <v>37</v>
      </c>
      <c r="G2" s="312"/>
      <c r="H2" s="312"/>
      <c r="I2" s="155"/>
      <c r="J2" s="155"/>
    </row>
    <row r="3" spans="1:10" ht="17.5" x14ac:dyDescent="0.35">
      <c r="A3" s="155" t="s">
        <v>31</v>
      </c>
      <c r="B3" s="157" t="s">
        <v>32</v>
      </c>
      <c r="C3" s="158" t="s">
        <v>7</v>
      </c>
      <c r="D3" s="158"/>
      <c r="E3" s="158"/>
      <c r="F3" s="155"/>
      <c r="G3" s="155"/>
      <c r="H3" s="155"/>
      <c r="I3" s="155"/>
      <c r="J3" s="155"/>
    </row>
    <row r="4" spans="1:10" ht="15.5" x14ac:dyDescent="0.35">
      <c r="A4" s="155"/>
      <c r="B4" s="159" t="s">
        <v>5</v>
      </c>
      <c r="C4" s="160" t="str">
        <f>Consultants!C4</f>
        <v>BOTSWANA GOVERNMENT</v>
      </c>
      <c r="D4" s="160"/>
      <c r="E4" s="160"/>
      <c r="F4" s="160"/>
      <c r="G4" s="160"/>
      <c r="H4" s="160"/>
      <c r="I4" s="155"/>
      <c r="J4" s="155"/>
    </row>
    <row r="5" spans="1:10" ht="15.5" x14ac:dyDescent="0.35">
      <c r="A5" s="155"/>
      <c r="B5" s="159" t="s">
        <v>52</v>
      </c>
      <c r="C5" s="161" t="str">
        <f>Consultants!C5</f>
        <v>BOTSWANA RENEWABLE ENERGY SUPPORT PROJECT</v>
      </c>
      <c r="D5" s="161"/>
      <c r="E5" s="161"/>
      <c r="F5" s="161"/>
      <c r="G5" s="161"/>
      <c r="H5" s="161"/>
      <c r="I5" s="155"/>
      <c r="J5" s="155"/>
    </row>
    <row r="6" spans="1:10" ht="15.5" x14ac:dyDescent="0.35">
      <c r="A6" s="155"/>
      <c r="B6" s="159" t="s">
        <v>54</v>
      </c>
      <c r="C6" s="146" t="str">
        <f>Consultants!C6</f>
        <v xml:space="preserve">P-BW-FA0-002 </v>
      </c>
      <c r="D6" s="161"/>
      <c r="E6" s="161"/>
      <c r="F6" s="161"/>
      <c r="G6" s="161"/>
      <c r="H6" s="161"/>
      <c r="I6" s="155"/>
      <c r="J6" s="155"/>
    </row>
    <row r="7" spans="1:10" ht="15.5" x14ac:dyDescent="0.35">
      <c r="A7" s="155"/>
      <c r="B7" s="162" t="s">
        <v>105</v>
      </c>
      <c r="C7" s="146">
        <f>Consultants!C7</f>
        <v>5590155000101</v>
      </c>
      <c r="D7" s="161"/>
      <c r="E7" s="161"/>
      <c r="F7" s="161"/>
      <c r="G7" s="161"/>
      <c r="H7" s="161"/>
      <c r="I7" s="155"/>
      <c r="J7" s="155"/>
    </row>
    <row r="8" spans="1:10" ht="15.5" x14ac:dyDescent="0.35">
      <c r="A8" s="155"/>
      <c r="B8" s="162" t="s">
        <v>55</v>
      </c>
      <c r="C8" s="161" t="str">
        <f>Consultants!C8</f>
        <v>BOTSWANA REGULATORY AUTHORITY (BERA)</v>
      </c>
      <c r="D8" s="161"/>
      <c r="E8" s="161"/>
      <c r="F8" s="161"/>
      <c r="G8" s="161"/>
      <c r="H8" s="161"/>
      <c r="I8" s="155"/>
      <c r="J8" s="155"/>
    </row>
    <row r="9" spans="1:10" ht="15.5" x14ac:dyDescent="0.35">
      <c r="A9" s="155"/>
      <c r="B9" s="162" t="s">
        <v>28</v>
      </c>
      <c r="C9" s="161" t="str">
        <f>Consultants!C9</f>
        <v>22 February 2024</v>
      </c>
      <c r="D9" s="161"/>
      <c r="E9" s="161"/>
      <c r="F9" s="161"/>
      <c r="G9" s="161"/>
      <c r="H9" s="161"/>
      <c r="I9" s="155"/>
      <c r="J9" s="155"/>
    </row>
    <row r="10" spans="1:10" ht="15.5" x14ac:dyDescent="0.35">
      <c r="A10" s="155"/>
      <c r="B10" s="162" t="s">
        <v>29</v>
      </c>
      <c r="C10" s="313" t="str">
        <f>Consultants!C10</f>
        <v>21 February 2022</v>
      </c>
      <c r="D10" s="313"/>
      <c r="E10" s="313"/>
      <c r="F10" s="313"/>
      <c r="G10" s="313"/>
      <c r="H10" s="313"/>
      <c r="I10" s="155"/>
      <c r="J10" s="155"/>
    </row>
    <row r="11" spans="1:10" ht="15.5" x14ac:dyDescent="0.35">
      <c r="A11" s="155"/>
      <c r="B11" s="162" t="s">
        <v>49</v>
      </c>
      <c r="C11" s="313" t="str">
        <f>Consultants!C11</f>
        <v>N/A</v>
      </c>
      <c r="D11" s="313"/>
      <c r="E11" s="313"/>
      <c r="F11" s="313"/>
      <c r="G11" s="313"/>
      <c r="H11" s="313"/>
      <c r="I11" s="155"/>
      <c r="J11" s="155"/>
    </row>
    <row r="12" spans="1:10" ht="15.5" x14ac:dyDescent="0.35">
      <c r="A12" s="155"/>
      <c r="B12" s="162" t="s">
        <v>30</v>
      </c>
      <c r="C12" s="163" t="str">
        <f>Consultants!C12</f>
        <v>19 July  2023 to 31 December 2024</v>
      </c>
      <c r="D12" s="164"/>
      <c r="E12" s="164"/>
      <c r="F12" s="164"/>
      <c r="G12" s="164"/>
      <c r="H12" s="164"/>
      <c r="I12" s="155"/>
      <c r="J12" s="155"/>
    </row>
    <row r="13" spans="1:10" ht="15.5" x14ac:dyDescent="0.35">
      <c r="A13" s="155"/>
      <c r="B13" s="155"/>
      <c r="C13" s="165"/>
      <c r="D13" s="165"/>
      <c r="E13" s="165"/>
      <c r="F13" s="165"/>
      <c r="G13" s="165"/>
      <c r="H13" s="165"/>
      <c r="I13" s="155"/>
      <c r="J13" s="155"/>
    </row>
    <row r="14" spans="1:10" ht="15.5" x14ac:dyDescent="0.35">
      <c r="A14" s="155"/>
      <c r="B14" s="166" t="s">
        <v>38</v>
      </c>
      <c r="C14" s="166" t="s">
        <v>39</v>
      </c>
      <c r="D14" s="166"/>
      <c r="E14" s="166"/>
      <c r="F14" s="165"/>
      <c r="G14" s="165"/>
      <c r="H14" s="165"/>
      <c r="I14" s="155"/>
      <c r="J14" s="155"/>
    </row>
    <row r="15" spans="1:10" ht="15.5" x14ac:dyDescent="0.35">
      <c r="A15" s="155"/>
      <c r="B15" s="162"/>
      <c r="C15" s="166" t="s">
        <v>40</v>
      </c>
      <c r="D15" s="166"/>
      <c r="E15" s="166"/>
      <c r="F15" s="165"/>
      <c r="G15" s="165"/>
      <c r="H15" s="165"/>
      <c r="I15" s="155"/>
      <c r="J15" s="155"/>
    </row>
    <row r="16" spans="1:10" ht="15.5" x14ac:dyDescent="0.35">
      <c r="A16" s="155"/>
      <c r="B16" s="162"/>
      <c r="C16" s="165"/>
      <c r="D16" s="165"/>
      <c r="E16" s="165"/>
      <c r="F16" s="165"/>
      <c r="G16" s="165"/>
      <c r="H16" s="165"/>
      <c r="I16" s="155"/>
      <c r="J16" s="155"/>
    </row>
    <row r="17" spans="1:10" ht="15.5" x14ac:dyDescent="0.35">
      <c r="A17" s="155"/>
      <c r="B17" s="166"/>
      <c r="C17" s="166"/>
      <c r="D17" s="166"/>
      <c r="E17" s="167"/>
      <c r="F17" s="168" t="s">
        <v>133</v>
      </c>
      <c r="G17" s="155"/>
      <c r="H17" s="155"/>
      <c r="I17" s="155"/>
      <c r="J17" s="155"/>
    </row>
    <row r="18" spans="1:10" ht="17.5" hidden="1" x14ac:dyDescent="0.35">
      <c r="A18" s="155" t="s">
        <v>33</v>
      </c>
      <c r="B18" s="169" t="s">
        <v>134</v>
      </c>
      <c r="C18" s="169"/>
      <c r="D18" s="169"/>
      <c r="E18" s="167"/>
      <c r="F18" s="155"/>
      <c r="G18" s="155"/>
      <c r="H18" s="155"/>
      <c r="I18" s="155"/>
      <c r="J18" s="155"/>
    </row>
    <row r="19" spans="1:10" ht="15.5" hidden="1" x14ac:dyDescent="0.35">
      <c r="A19" s="155"/>
      <c r="B19" s="170"/>
      <c r="C19" s="170"/>
      <c r="D19" s="170"/>
      <c r="E19" s="167"/>
      <c r="F19" s="155"/>
      <c r="G19" s="155"/>
      <c r="H19" s="155"/>
      <c r="I19" s="155"/>
      <c r="J19" s="155"/>
    </row>
    <row r="20" spans="1:10" ht="15.5" hidden="1" x14ac:dyDescent="0.35">
      <c r="A20" s="155"/>
      <c r="B20" s="314" t="s">
        <v>82</v>
      </c>
      <c r="C20" s="317" t="s">
        <v>135</v>
      </c>
      <c r="D20" s="318"/>
      <c r="E20" s="171"/>
      <c r="F20" s="317" t="s">
        <v>36</v>
      </c>
      <c r="G20" s="323"/>
      <c r="H20" s="324"/>
      <c r="I20" s="155"/>
      <c r="J20" s="155"/>
    </row>
    <row r="21" spans="1:10" ht="15.75" hidden="1" customHeight="1" x14ac:dyDescent="0.35">
      <c r="A21" s="155"/>
      <c r="B21" s="315"/>
      <c r="C21" s="319"/>
      <c r="D21" s="320"/>
      <c r="E21" s="172"/>
      <c r="F21" s="325"/>
      <c r="G21" s="326"/>
      <c r="H21" s="327"/>
      <c r="I21" s="173"/>
      <c r="J21" s="155"/>
    </row>
    <row r="22" spans="1:10" ht="15.5" hidden="1" x14ac:dyDescent="0.35">
      <c r="A22" s="155"/>
      <c r="B22" s="316"/>
      <c r="C22" s="321"/>
      <c r="D22" s="322"/>
      <c r="E22" s="174"/>
      <c r="F22" s="328"/>
      <c r="G22" s="329"/>
      <c r="H22" s="330"/>
      <c r="I22" s="155"/>
      <c r="J22" s="155"/>
    </row>
    <row r="23" spans="1:10" ht="15.5" hidden="1" x14ac:dyDescent="0.35">
      <c r="A23" s="155"/>
      <c r="B23" s="175" t="str">
        <f>Consultants!B23</f>
        <v>1. QCBS and LCS</v>
      </c>
      <c r="C23" s="331">
        <f>Consultants!E23</f>
        <v>100000</v>
      </c>
      <c r="D23" s="332"/>
      <c r="E23" s="175"/>
      <c r="F23" s="333" t="str">
        <f>Consultants!F23</f>
        <v>All contracts will be prior reviewed</v>
      </c>
      <c r="G23" s="313"/>
      <c r="H23" s="334"/>
      <c r="I23" s="155"/>
      <c r="J23" s="155"/>
    </row>
    <row r="24" spans="1:10" ht="15.5" hidden="1" x14ac:dyDescent="0.35">
      <c r="A24" s="155"/>
      <c r="B24" s="175" t="str">
        <f>Consultants!B24</f>
        <v>2. QCBS and LCS</v>
      </c>
      <c r="C24" s="331">
        <f>Consultants!E24</f>
        <v>100000</v>
      </c>
      <c r="D24" s="332"/>
      <c r="E24" s="175"/>
      <c r="F24" s="154" t="str">
        <f>Consultants!F24</f>
        <v xml:space="preserve">Three first contracts </v>
      </c>
      <c r="G24" s="313"/>
      <c r="H24" s="334"/>
      <c r="I24" s="155"/>
      <c r="J24" s="155"/>
    </row>
    <row r="25" spans="1:10" ht="15.5" hidden="1" x14ac:dyDescent="0.35">
      <c r="A25" s="155"/>
      <c r="B25" s="175" t="str">
        <f>Consultants!B25</f>
        <v>3. Individual Consultants</v>
      </c>
      <c r="C25" s="331">
        <f>Consultants!E25</f>
        <v>50000</v>
      </c>
      <c r="D25" s="332"/>
      <c r="E25" s="154"/>
      <c r="F25" s="154" t="str">
        <f>Consultants!F25</f>
        <v>All contracts will be prior reviewed</v>
      </c>
      <c r="G25" s="313"/>
      <c r="H25" s="334"/>
      <c r="I25" s="155"/>
      <c r="J25" s="155"/>
    </row>
    <row r="26" spans="1:10" ht="15.5" hidden="1" x14ac:dyDescent="0.35">
      <c r="A26" s="155"/>
      <c r="B26" s="175" t="str">
        <f>Consultants!B26</f>
        <v>4. Individual Consultants</v>
      </c>
      <c r="C26" s="331">
        <f>Consultants!E26</f>
        <v>50000</v>
      </c>
      <c r="D26" s="332"/>
      <c r="E26" s="154"/>
      <c r="F26" s="154" t="str">
        <f>Consultants!F26</f>
        <v>First Three contracts</v>
      </c>
      <c r="G26" s="313"/>
      <c r="H26" s="334"/>
      <c r="I26" s="155"/>
      <c r="J26" s="155"/>
    </row>
    <row r="27" spans="1:10" ht="15.5" hidden="1" x14ac:dyDescent="0.35">
      <c r="A27" s="155"/>
      <c r="B27" s="175" t="str">
        <f>Consultants!B27</f>
        <v>5. Single Source Selection and Direct Contracting</v>
      </c>
      <c r="C27" s="331" t="str">
        <f>Consultants!E27</f>
        <v>-</v>
      </c>
      <c r="D27" s="332"/>
      <c r="E27" s="154"/>
      <c r="F27" s="154"/>
      <c r="G27" s="313"/>
      <c r="H27" s="334"/>
      <c r="I27" s="155"/>
      <c r="J27" s="155"/>
    </row>
    <row r="28" spans="1:10" ht="15.5" hidden="1" x14ac:dyDescent="0.35">
      <c r="A28" s="155"/>
      <c r="B28" s="175"/>
      <c r="C28" s="331"/>
      <c r="D28" s="332"/>
      <c r="E28" s="176"/>
      <c r="F28" s="333"/>
      <c r="G28" s="313"/>
      <c r="H28" s="334"/>
      <c r="I28" s="155"/>
      <c r="J28" s="155"/>
    </row>
    <row r="29" spans="1:10" ht="15.5" x14ac:dyDescent="0.35">
      <c r="A29" s="155"/>
      <c r="B29" s="166"/>
      <c r="C29" s="166"/>
      <c r="D29" s="166"/>
      <c r="E29" s="167"/>
      <c r="F29" s="155"/>
      <c r="G29" s="155"/>
      <c r="H29" s="155"/>
      <c r="I29" s="155"/>
      <c r="J29" s="155"/>
    </row>
    <row r="30" spans="1:10" ht="51" customHeight="1" x14ac:dyDescent="0.25">
      <c r="A30" s="177" t="s">
        <v>89</v>
      </c>
      <c r="B30" s="178" t="s">
        <v>45</v>
      </c>
      <c r="C30" s="336" t="s">
        <v>23</v>
      </c>
      <c r="D30" s="337"/>
      <c r="E30" s="337"/>
      <c r="F30" s="337"/>
      <c r="G30" s="337"/>
      <c r="H30" s="337"/>
      <c r="I30" s="338"/>
      <c r="J30" s="177"/>
    </row>
    <row r="31" spans="1:10" ht="61.5" customHeight="1" thickBot="1" x14ac:dyDescent="0.3">
      <c r="A31" s="177"/>
      <c r="B31" s="179" t="s">
        <v>3</v>
      </c>
      <c r="C31" s="180" t="s">
        <v>68</v>
      </c>
      <c r="D31" s="180" t="s">
        <v>70</v>
      </c>
      <c r="E31" s="180" t="s">
        <v>6</v>
      </c>
      <c r="F31" s="180" t="s">
        <v>69</v>
      </c>
      <c r="G31" s="180" t="s">
        <v>136</v>
      </c>
      <c r="H31" s="180" t="s">
        <v>4</v>
      </c>
      <c r="I31" s="180" t="s">
        <v>71</v>
      </c>
      <c r="J31" s="181" t="s">
        <v>61</v>
      </c>
    </row>
    <row r="32" spans="1:10" ht="19.5" customHeight="1" thickTop="1" x14ac:dyDescent="0.35">
      <c r="A32" s="155"/>
      <c r="B32" s="339" t="str">
        <f>Consultants!B32</f>
        <v>Consultancy service for Operationalization of policy and regulatory framework for IRP implementation / Development of regulatory instruments and technical studies to support IPP facilitation roll out: Grid Code, Electricity Cost of Service Studies; and Licensing Frameworks</v>
      </c>
      <c r="C32" s="139">
        <v>44585</v>
      </c>
      <c r="D32" s="139">
        <v>44587</v>
      </c>
      <c r="E32" s="137" t="s">
        <v>131</v>
      </c>
      <c r="F32" s="140" t="s">
        <v>107</v>
      </c>
      <c r="G32" s="138">
        <v>985000</v>
      </c>
      <c r="H32" s="200" t="s">
        <v>91</v>
      </c>
      <c r="I32" s="139" t="s">
        <v>122</v>
      </c>
      <c r="J32" s="182" t="s">
        <v>0</v>
      </c>
    </row>
    <row r="33" spans="1:10" ht="18.649999999999999" customHeight="1" x14ac:dyDescent="0.35">
      <c r="A33" s="155"/>
      <c r="B33" s="340"/>
      <c r="C33" s="201">
        <f>Consultants!C33</f>
        <v>44610</v>
      </c>
      <c r="D33" s="201">
        <f>Consultants!D33</f>
        <v>44612</v>
      </c>
      <c r="E33" s="199" t="str">
        <f>Consultants!E33</f>
        <v>QCBS</v>
      </c>
      <c r="F33" s="199" t="str">
        <f>Consultants!F33</f>
        <v xml:space="preserve">Lumpsum </v>
      </c>
      <c r="G33" s="202">
        <f>Consultants!G33</f>
        <v>985000</v>
      </c>
      <c r="H33" s="199" t="str">
        <f>Consultants!H33</f>
        <v>Prior</v>
      </c>
      <c r="I33" s="201">
        <f>Consultants!I33</f>
        <v>44695</v>
      </c>
      <c r="J33" s="182" t="s">
        <v>56</v>
      </c>
    </row>
    <row r="34" spans="1:10" ht="20.5" customHeight="1" x14ac:dyDescent="0.35">
      <c r="A34" s="155"/>
      <c r="B34" s="341"/>
      <c r="C34" s="183"/>
      <c r="D34" s="183"/>
      <c r="E34" s="183"/>
      <c r="F34" s="183"/>
      <c r="G34" s="183"/>
      <c r="H34" s="183"/>
      <c r="I34" s="184"/>
      <c r="J34" s="185" t="s">
        <v>1</v>
      </c>
    </row>
    <row r="35" spans="1:10" ht="15.5" x14ac:dyDescent="0.35">
      <c r="A35" s="155"/>
      <c r="B35" s="186"/>
      <c r="C35" s="186"/>
      <c r="D35" s="186"/>
      <c r="E35" s="187"/>
      <c r="F35" s="187"/>
      <c r="G35" s="187"/>
      <c r="H35" s="187"/>
      <c r="I35" s="187"/>
      <c r="J35" s="187"/>
    </row>
    <row r="36" spans="1:10" ht="15.5" x14ac:dyDescent="0.35">
      <c r="A36" s="155"/>
      <c r="B36" s="342" t="str">
        <f>Consultants!B37</f>
        <v xml:space="preserve">Consultancy Service for Procurement &amp; Financial Audit of the entire Project </v>
      </c>
      <c r="C36" s="206">
        <f>Consultants!C37</f>
        <v>44875</v>
      </c>
      <c r="D36" s="206">
        <f>Consultants!D37</f>
        <v>44877</v>
      </c>
      <c r="E36" s="207" t="str">
        <f>Consultants!E37</f>
        <v>LCS</v>
      </c>
      <c r="F36" s="207" t="str">
        <f>Consultants!F37</f>
        <v xml:space="preserve">Lumpsum </v>
      </c>
      <c r="G36" s="250">
        <f>Consultants!G37</f>
        <v>15000</v>
      </c>
      <c r="H36" s="207" t="str">
        <f>Consultants!H37</f>
        <v>Prior</v>
      </c>
      <c r="I36" s="206">
        <f>Consultants!I37</f>
        <v>44945</v>
      </c>
      <c r="J36" s="185" t="s">
        <v>0</v>
      </c>
    </row>
    <row r="37" spans="1:10" ht="15.5" x14ac:dyDescent="0.35">
      <c r="A37" s="155"/>
      <c r="B37" s="343"/>
      <c r="C37" s="248">
        <v>45309</v>
      </c>
      <c r="D37" s="204">
        <f>C37+2</f>
        <v>45311</v>
      </c>
      <c r="E37" s="203" t="s">
        <v>132</v>
      </c>
      <c r="F37" s="203" t="s">
        <v>146</v>
      </c>
      <c r="G37" s="249">
        <v>15000</v>
      </c>
      <c r="H37" s="203" t="s">
        <v>91</v>
      </c>
      <c r="I37" s="251">
        <v>45379</v>
      </c>
      <c r="J37" s="182" t="s">
        <v>56</v>
      </c>
    </row>
    <row r="38" spans="1:10" ht="15.5" x14ac:dyDescent="0.35">
      <c r="A38" s="155"/>
      <c r="B38" s="316"/>
      <c r="C38" s="205"/>
      <c r="D38" s="205"/>
      <c r="E38" s="183"/>
      <c r="F38" s="183"/>
      <c r="G38" s="183"/>
      <c r="H38" s="183"/>
      <c r="I38" s="184"/>
      <c r="J38" s="185" t="s">
        <v>1</v>
      </c>
    </row>
    <row r="39" spans="1:10" ht="15.5" x14ac:dyDescent="0.35">
      <c r="A39" s="155"/>
      <c r="B39" s="186"/>
      <c r="C39" s="186"/>
      <c r="D39" s="186"/>
      <c r="E39" s="187"/>
      <c r="F39" s="187"/>
      <c r="G39" s="187"/>
      <c r="H39" s="187"/>
      <c r="I39" s="187"/>
      <c r="J39" s="187"/>
    </row>
    <row r="40" spans="1:10" ht="15.5" x14ac:dyDescent="0.35">
      <c r="A40" s="155"/>
      <c r="B40" s="342" t="s">
        <v>144</v>
      </c>
      <c r="C40" s="206">
        <f>Consultants!C41</f>
        <v>45331</v>
      </c>
      <c r="D40" s="206">
        <f>Consultants!D41</f>
        <v>45338</v>
      </c>
      <c r="E40" s="207" t="str">
        <f>Consultants!E41</f>
        <v>QCBS</v>
      </c>
      <c r="F40" s="207" t="str">
        <f>Consultants!F41</f>
        <v xml:space="preserve">Lumpsum </v>
      </c>
      <c r="G40" s="250">
        <f>Consultants!G41</f>
        <v>452000</v>
      </c>
      <c r="H40" s="207" t="str">
        <f>Consultants!H41</f>
        <v>Prior</v>
      </c>
      <c r="I40" s="206">
        <f>Consultants!I41</f>
        <v>45434</v>
      </c>
      <c r="J40" s="185" t="s">
        <v>0</v>
      </c>
    </row>
    <row r="41" spans="1:10" ht="15.5" x14ac:dyDescent="0.35">
      <c r="A41" s="155"/>
      <c r="B41" s="343"/>
      <c r="C41" s="248"/>
      <c r="D41" s="204"/>
      <c r="E41" s="203"/>
      <c r="F41" s="203"/>
      <c r="G41" s="249"/>
      <c r="H41" s="203"/>
      <c r="I41" s="251"/>
      <c r="J41" s="182" t="s">
        <v>56</v>
      </c>
    </row>
    <row r="42" spans="1:10" ht="16" thickBot="1" x14ac:dyDescent="0.4">
      <c r="A42" s="155"/>
      <c r="B42" s="316"/>
      <c r="C42" s="205"/>
      <c r="D42" s="205"/>
      <c r="E42" s="183"/>
      <c r="F42" s="183"/>
      <c r="G42" s="183"/>
      <c r="H42" s="183"/>
      <c r="I42" s="184"/>
      <c r="J42" s="185" t="s">
        <v>1</v>
      </c>
    </row>
    <row r="43" spans="1:10" ht="16.5" thickTop="1" thickBot="1" x14ac:dyDescent="0.4">
      <c r="A43" s="155"/>
      <c r="B43" s="188" t="s">
        <v>2</v>
      </c>
      <c r="C43" s="188"/>
      <c r="D43" s="188"/>
      <c r="E43" s="189"/>
      <c r="F43" s="189"/>
      <c r="G43" s="190">
        <f>G32+G36</f>
        <v>1000000</v>
      </c>
      <c r="H43" s="189"/>
      <c r="I43" s="191"/>
      <c r="J43" s="192" t="s">
        <v>0</v>
      </c>
    </row>
    <row r="44" spans="1:10" ht="16.5" thickTop="1" thickBot="1" x14ac:dyDescent="0.4">
      <c r="A44" s="155"/>
      <c r="B44" s="193"/>
      <c r="C44" s="193"/>
      <c r="D44" s="193"/>
      <c r="E44" s="194"/>
      <c r="F44" s="194"/>
      <c r="G44" s="190">
        <f t="shared" ref="G44:G45" si="0">G33+G37</f>
        <v>1000000</v>
      </c>
      <c r="H44" s="194"/>
      <c r="I44" s="195"/>
      <c r="J44" s="182" t="s">
        <v>56</v>
      </c>
    </row>
    <row r="45" spans="1:10" ht="16" thickTop="1" x14ac:dyDescent="0.35">
      <c r="A45" s="155"/>
      <c r="B45" s="196"/>
      <c r="C45" s="196"/>
      <c r="D45" s="196"/>
      <c r="E45" s="196"/>
      <c r="F45" s="196"/>
      <c r="G45" s="190">
        <f t="shared" si="0"/>
        <v>0</v>
      </c>
      <c r="H45" s="196"/>
      <c r="I45" s="197"/>
      <c r="J45" s="185" t="s">
        <v>1</v>
      </c>
    </row>
    <row r="46" spans="1:10" ht="15.5" x14ac:dyDescent="0.35">
      <c r="A46" s="155"/>
      <c r="B46" s="155"/>
      <c r="C46" s="170"/>
      <c r="D46" s="170"/>
      <c r="E46" s="155"/>
      <c r="F46" s="155"/>
      <c r="G46" s="155"/>
      <c r="H46" s="155"/>
      <c r="I46" s="155"/>
      <c r="J46" s="155"/>
    </row>
    <row r="47" spans="1:10" ht="15.5" x14ac:dyDescent="0.35">
      <c r="A47" s="155"/>
      <c r="B47" s="335" t="s">
        <v>137</v>
      </c>
      <c r="C47" s="335"/>
      <c r="D47" s="335"/>
      <c r="E47" s="335"/>
      <c r="F47" s="155"/>
      <c r="G47" s="155"/>
      <c r="H47" s="155"/>
      <c r="I47" s="155"/>
      <c r="J47" s="155"/>
    </row>
    <row r="48" spans="1:10" ht="15.5" x14ac:dyDescent="0.35">
      <c r="A48" s="155"/>
      <c r="B48" s="335"/>
      <c r="C48" s="335"/>
      <c r="D48" s="335"/>
      <c r="E48" s="335"/>
      <c r="F48" s="155"/>
      <c r="G48" s="155"/>
      <c r="H48" s="155"/>
      <c r="I48" s="155"/>
      <c r="J48" s="155"/>
    </row>
    <row r="49" spans="1:10" ht="15.5" x14ac:dyDescent="0.35">
      <c r="A49" s="155"/>
      <c r="B49" s="335"/>
      <c r="C49" s="335"/>
      <c r="D49" s="335"/>
      <c r="E49" s="335"/>
      <c r="F49" s="155"/>
      <c r="G49" s="155"/>
      <c r="H49" s="155"/>
      <c r="I49" s="155"/>
      <c r="J49" s="155"/>
    </row>
    <row r="50" spans="1:10" ht="15.5" x14ac:dyDescent="0.35">
      <c r="A50" s="155"/>
      <c r="B50" s="155"/>
      <c r="C50" s="155"/>
      <c r="D50" s="155"/>
      <c r="E50" s="155"/>
      <c r="F50" s="155"/>
      <c r="G50" s="155"/>
      <c r="H50" s="198" t="s">
        <v>87</v>
      </c>
      <c r="I50" s="155"/>
      <c r="J50" s="155"/>
    </row>
  </sheetData>
  <mergeCells count="23">
    <mergeCell ref="B47:E49"/>
    <mergeCell ref="C30:I30"/>
    <mergeCell ref="B32:B34"/>
    <mergeCell ref="B36:B38"/>
    <mergeCell ref="C26:D26"/>
    <mergeCell ref="G26:H26"/>
    <mergeCell ref="C27:D27"/>
    <mergeCell ref="G27:H27"/>
    <mergeCell ref="C28:D28"/>
    <mergeCell ref="F28:H28"/>
    <mergeCell ref="B40:B42"/>
    <mergeCell ref="C23:D23"/>
    <mergeCell ref="F23:H23"/>
    <mergeCell ref="C24:D24"/>
    <mergeCell ref="G24:H24"/>
    <mergeCell ref="C25:D25"/>
    <mergeCell ref="G25:H25"/>
    <mergeCell ref="F2:H2"/>
    <mergeCell ref="C10:H10"/>
    <mergeCell ref="C11:H11"/>
    <mergeCell ref="B20:B22"/>
    <mergeCell ref="C20:D22"/>
    <mergeCell ref="F20:H22"/>
  </mergeCells>
  <phoneticPr fontId="2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Works</vt:lpstr>
      <vt:lpstr>Consultants</vt:lpstr>
      <vt:lpstr>Consultants Web Template</vt:lpstr>
      <vt:lpstr>Consultants!Impression_des_titres</vt:lpstr>
      <vt:lpstr>Works!Impression_des_titres</vt:lpstr>
      <vt:lpstr>Consultants!Zone_d_impression</vt:lpstr>
      <vt:lpstr>Works!Zone_d_impression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thembani</dc:creator>
  <cp:lastModifiedBy>djédjé alibert boris zere</cp:lastModifiedBy>
  <cp:lastPrinted>2023-07-13T08:43:28Z</cp:lastPrinted>
  <dcterms:created xsi:type="dcterms:W3CDTF">1999-05-11T18:48:49Z</dcterms:created>
  <dcterms:modified xsi:type="dcterms:W3CDTF">2024-02-28T09:00:05Z</dcterms:modified>
</cp:coreProperties>
</file>